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ACP\Communications\Publications\Questionnaires\Culture-employment-2016\"/>
    </mc:Choice>
  </mc:AlternateContent>
  <bookViews>
    <workbookView showHorizontalScroll="0" showVerticalScroll="0" xWindow="0" yWindow="0" windowWidth="19200" windowHeight="10545" tabRatio="830"/>
  </bookViews>
  <sheets>
    <sheet name="VAL_Instructions" sheetId="85" r:id="rId1"/>
    <sheet name="VAL_Metadata" sheetId="28" r:id="rId2"/>
    <sheet name="CE1" sheetId="84" r:id="rId3"/>
    <sheet name="CE2" sheetId="65" r:id="rId4"/>
    <sheet name="CE3" sheetId="73" r:id="rId5"/>
    <sheet name="CE4" sheetId="58" r:id="rId6"/>
    <sheet name="CE5" sheetId="59" r:id="rId7"/>
    <sheet name="CE6" sheetId="66" r:id="rId8"/>
    <sheet name="CE7" sheetId="72" r:id="rId9"/>
    <sheet name="CE8" sheetId="93" r:id="rId10"/>
    <sheet name="CE9" sheetId="42" r:id="rId11"/>
    <sheet name="CE10" sheetId="77" r:id="rId12"/>
    <sheet name="CE11" sheetId="62" r:id="rId13"/>
    <sheet name="Parameters" sheetId="31" state="hidden" r:id="rId14"/>
    <sheet name="VAL_Drop_Down_Lists" sheetId="30" state="hidden" r:id="rId15"/>
    <sheet name="VAL_Data Check" sheetId="96" r:id="rId16"/>
  </sheets>
  <definedNames>
    <definedName name="_xlnm._FilterDatabase" localSheetId="15" hidden="1">'VAL_Data Check'!$A$16:$N$16</definedName>
    <definedName name="OBS_COMMENT">'CE11'!$V$13:$V$45,'CE11'!$V$47:$V$69</definedName>
    <definedName name="OBS_FIGURE">'CE11'!$T$13:$T$45,'CE11'!$T$47:$T$69</definedName>
    <definedName name="OBS_STATUS">'CE11'!$U$13:$U$45,'CE11'!$U$47:$U$69</definedName>
  </definedNames>
  <calcPr calcId="162913"/>
</workbook>
</file>

<file path=xl/calcChain.xml><?xml version="1.0" encoding="utf-8"?>
<calcChain xmlns="http://schemas.openxmlformats.org/spreadsheetml/2006/main">
  <c r="B2" i="58" l="1"/>
  <c r="B2" i="59"/>
  <c r="B2" i="66"/>
  <c r="B2" i="84"/>
  <c r="L118" i="96" l="1"/>
  <c r="K118" i="96" s="1"/>
  <c r="I118" i="96"/>
  <c r="H118" i="96" s="1"/>
  <c r="L117" i="96"/>
  <c r="K117" i="96" s="1"/>
  <c r="I117" i="96"/>
  <c r="H117" i="96" s="1"/>
  <c r="L116" i="96"/>
  <c r="K116" i="96" s="1"/>
  <c r="I116" i="96"/>
  <c r="H116" i="96" s="1"/>
  <c r="I164" i="96"/>
  <c r="H164" i="96" s="1"/>
  <c r="I161" i="96"/>
  <c r="H161" i="96" s="1"/>
  <c r="I158" i="96"/>
  <c r="H158" i="96" s="1"/>
  <c r="I155" i="96"/>
  <c r="H155" i="96" s="1"/>
  <c r="I152" i="96"/>
  <c r="H152" i="96" s="1"/>
  <c r="I149" i="96"/>
  <c r="H149" i="96" s="1"/>
  <c r="I146" i="96"/>
  <c r="H146" i="96" s="1"/>
  <c r="I143" i="96"/>
  <c r="H143" i="96" s="1"/>
  <c r="I140" i="96"/>
  <c r="H140" i="96" s="1"/>
  <c r="I123" i="96"/>
  <c r="H123" i="96" s="1"/>
  <c r="I122" i="96"/>
  <c r="H122" i="96" s="1"/>
  <c r="I120" i="96"/>
  <c r="H120" i="96" s="1"/>
  <c r="I119" i="96"/>
  <c r="H119" i="96" s="1"/>
  <c r="I106" i="96"/>
  <c r="H106" i="96" s="1"/>
  <c r="I105" i="96"/>
  <c r="H105" i="96" s="1"/>
  <c r="I103" i="96"/>
  <c r="H103" i="96" s="1"/>
  <c r="I102" i="96"/>
  <c r="H102" i="96" s="1"/>
  <c r="I115" i="96"/>
  <c r="H115" i="96" s="1"/>
  <c r="I114" i="96"/>
  <c r="H114" i="96" s="1"/>
  <c r="I101" i="96"/>
  <c r="H101" i="96" s="1"/>
  <c r="I100" i="96"/>
  <c r="H100" i="96" s="1"/>
  <c r="I99" i="96"/>
  <c r="H99" i="96" s="1"/>
  <c r="I98" i="96"/>
  <c r="H98" i="96" s="1"/>
  <c r="I97" i="96"/>
  <c r="H97" i="96" s="1"/>
  <c r="I96" i="96"/>
  <c r="H96" i="96" s="1"/>
  <c r="I95" i="96"/>
  <c r="H95" i="96" s="1"/>
  <c r="I94" i="96"/>
  <c r="H94" i="96" s="1"/>
  <c r="I93" i="96"/>
  <c r="H93" i="96" s="1"/>
  <c r="I92" i="96"/>
  <c r="H92" i="96" s="1"/>
  <c r="I91" i="96"/>
  <c r="H91" i="96" s="1"/>
  <c r="M118" i="96" l="1"/>
  <c r="M117" i="96"/>
  <c r="M116" i="96"/>
  <c r="W23" i="65" l="1"/>
  <c r="X23" i="65" s="1"/>
  <c r="T23" i="65"/>
  <c r="U23" i="65" s="1"/>
  <c r="Z22" i="65"/>
  <c r="AA22" i="65" s="1"/>
  <c r="Z21" i="65"/>
  <c r="AA21" i="65" s="1"/>
  <c r="I87" i="96" l="1"/>
  <c r="H87" i="96" s="1"/>
  <c r="I79" i="96"/>
  <c r="H79" i="96" s="1"/>
  <c r="I86" i="96"/>
  <c r="H86" i="96" s="1"/>
  <c r="I80" i="96"/>
  <c r="H80" i="96" s="1"/>
  <c r="I84" i="96"/>
  <c r="H84" i="96" s="1"/>
  <c r="I78" i="96"/>
  <c r="H78" i="96" s="1"/>
  <c r="I83" i="96"/>
  <c r="H83" i="96" s="1"/>
  <c r="I81" i="96"/>
  <c r="H81" i="96" s="1"/>
  <c r="I85" i="96"/>
  <c r="H85" i="96" s="1"/>
  <c r="I89" i="96"/>
  <c r="H89" i="96" s="1"/>
  <c r="I88" i="96"/>
  <c r="H88" i="96" s="1"/>
  <c r="I82" i="96"/>
  <c r="H82" i="96" s="1"/>
  <c r="I74" i="96"/>
  <c r="H74" i="96" s="1"/>
  <c r="I73" i="96"/>
  <c r="H73" i="96" s="1"/>
  <c r="I72" i="96"/>
  <c r="H72" i="96" s="1"/>
  <c r="I75" i="96"/>
  <c r="H75" i="96" s="1"/>
  <c r="I76" i="96"/>
  <c r="H76" i="96" s="1"/>
  <c r="I77" i="96"/>
  <c r="H77" i="96" s="1"/>
  <c r="Z23" i="65"/>
  <c r="AA23" i="65" s="1"/>
  <c r="L29" i="96" s="1"/>
  <c r="K29" i="96" s="1"/>
  <c r="H480" i="96" l="1"/>
  <c r="H479" i="96"/>
  <c r="H478" i="96"/>
  <c r="H477" i="96"/>
  <c r="H476" i="96"/>
  <c r="H475" i="96"/>
  <c r="H474" i="96"/>
  <c r="H473" i="96"/>
  <c r="H472" i="96"/>
  <c r="H470" i="96"/>
  <c r="H469" i="96"/>
  <c r="H468" i="96"/>
  <c r="H466" i="96"/>
  <c r="H465" i="96"/>
  <c r="H464" i="96"/>
  <c r="H462" i="96"/>
  <c r="H461" i="96"/>
  <c r="H460" i="96"/>
  <c r="H458" i="96"/>
  <c r="H457" i="96"/>
  <c r="H456" i="96"/>
  <c r="H455" i="96"/>
  <c r="H454" i="96"/>
  <c r="H453" i="96"/>
  <c r="H452" i="96"/>
  <c r="H451" i="96"/>
  <c r="H450" i="96"/>
  <c r="H449" i="96"/>
  <c r="H448" i="96"/>
  <c r="H447" i="96"/>
  <c r="H446" i="96"/>
  <c r="H445" i="96"/>
  <c r="H444" i="96"/>
  <c r="H443" i="96"/>
  <c r="H442" i="96"/>
  <c r="H441" i="96"/>
  <c r="H440" i="96"/>
  <c r="H439" i="96"/>
  <c r="H438" i="96"/>
  <c r="H437" i="96"/>
  <c r="H436" i="96"/>
  <c r="H435" i="96"/>
  <c r="H434" i="96"/>
  <c r="H433" i="96"/>
  <c r="H432" i="96"/>
  <c r="H431" i="96"/>
  <c r="H430" i="96"/>
  <c r="H429" i="96"/>
  <c r="H428" i="96"/>
  <c r="H427" i="96"/>
  <c r="H426" i="96"/>
  <c r="H425" i="96"/>
  <c r="H424" i="96"/>
  <c r="H419" i="96"/>
  <c r="H418" i="96"/>
  <c r="H416" i="96"/>
  <c r="H415" i="96"/>
  <c r="H413" i="96"/>
  <c r="H412" i="96"/>
  <c r="H407" i="96"/>
  <c r="H406" i="96"/>
  <c r="H404" i="96"/>
  <c r="H403" i="96"/>
  <c r="H401" i="96"/>
  <c r="H400" i="96"/>
  <c r="H395" i="96"/>
  <c r="H394" i="96"/>
  <c r="H392" i="96"/>
  <c r="H391" i="96"/>
  <c r="H389" i="96"/>
  <c r="H388" i="96"/>
  <c r="H386" i="96"/>
  <c r="H385" i="96"/>
  <c r="H384" i="96"/>
  <c r="H383" i="96"/>
  <c r="H382" i="96"/>
  <c r="H380" i="96"/>
  <c r="H379" i="96"/>
  <c r="H378" i="96"/>
  <c r="H377" i="96"/>
  <c r="H376" i="96"/>
  <c r="H374" i="96"/>
  <c r="H373" i="96"/>
  <c r="H372" i="96"/>
  <c r="H371" i="96"/>
  <c r="H370" i="96"/>
  <c r="H368" i="96"/>
  <c r="H367" i="96"/>
  <c r="H366" i="96"/>
  <c r="H365" i="96"/>
  <c r="H364" i="96"/>
  <c r="H362" i="96"/>
  <c r="H361" i="96"/>
  <c r="H360" i="96"/>
  <c r="H359" i="96"/>
  <c r="H358" i="96"/>
  <c r="H356" i="96"/>
  <c r="H355" i="96"/>
  <c r="H354" i="96"/>
  <c r="H353" i="96"/>
  <c r="H352" i="96"/>
  <c r="H347" i="96"/>
  <c r="H346" i="96"/>
  <c r="H344" i="96"/>
  <c r="H343" i="96"/>
  <c r="H341" i="96"/>
  <c r="H340" i="96"/>
  <c r="H339" i="96"/>
  <c r="H338" i="96"/>
  <c r="H336" i="96"/>
  <c r="H335" i="96"/>
  <c r="H334" i="96"/>
  <c r="H333" i="96"/>
  <c r="H328" i="96"/>
  <c r="H327" i="96"/>
  <c r="H325" i="96"/>
  <c r="H324" i="96"/>
  <c r="H322" i="96"/>
  <c r="H321" i="96"/>
  <c r="H320" i="96"/>
  <c r="H319" i="96"/>
  <c r="H317" i="96"/>
  <c r="H316" i="96"/>
  <c r="H315" i="96"/>
  <c r="H314" i="96"/>
  <c r="H309" i="96"/>
  <c r="H308" i="96"/>
  <c r="H306" i="96"/>
  <c r="H305" i="96"/>
  <c r="H303" i="96"/>
  <c r="H302" i="96"/>
  <c r="H300" i="96"/>
  <c r="H299" i="96"/>
  <c r="H298" i="96"/>
  <c r="H297" i="96"/>
  <c r="H296" i="96"/>
  <c r="H294" i="96"/>
  <c r="H293" i="96"/>
  <c r="H292" i="96"/>
  <c r="H291" i="96"/>
  <c r="H290" i="96"/>
  <c r="H288" i="96"/>
  <c r="H287" i="96"/>
  <c r="H286" i="96"/>
  <c r="H285" i="96"/>
  <c r="H284" i="96"/>
  <c r="H282" i="96"/>
  <c r="H281" i="96"/>
  <c r="H280" i="96"/>
  <c r="H279" i="96"/>
  <c r="H277" i="96"/>
  <c r="H276" i="96"/>
  <c r="H275" i="96"/>
  <c r="H274" i="96"/>
  <c r="H273" i="96"/>
  <c r="H272" i="96"/>
  <c r="H271" i="96"/>
  <c r="H270" i="96"/>
  <c r="H269" i="96"/>
  <c r="H267" i="96"/>
  <c r="H266" i="96"/>
  <c r="H265" i="96"/>
  <c r="H264" i="96"/>
  <c r="H263" i="96"/>
  <c r="H261" i="96"/>
  <c r="H260" i="96"/>
  <c r="H259" i="96"/>
  <c r="H258" i="96"/>
  <c r="H256" i="96"/>
  <c r="H255" i="96"/>
  <c r="H254" i="96"/>
  <c r="H253" i="96"/>
  <c r="H252" i="96"/>
  <c r="H251" i="96"/>
  <c r="H250" i="96"/>
  <c r="H249" i="96"/>
  <c r="H248" i="96"/>
  <c r="L246" i="96"/>
  <c r="K246" i="96" s="1"/>
  <c r="I246" i="96"/>
  <c r="H246" i="96"/>
  <c r="H245" i="96"/>
  <c r="L244" i="96"/>
  <c r="K244" i="96" s="1"/>
  <c r="I244" i="96"/>
  <c r="H244" i="96"/>
  <c r="H243" i="96"/>
  <c r="H238" i="96"/>
  <c r="H237" i="96"/>
  <c r="H235" i="96"/>
  <c r="H234" i="96"/>
  <c r="H232" i="96"/>
  <c r="H231" i="96"/>
  <c r="H229" i="96"/>
  <c r="H228" i="96"/>
  <c r="H226" i="96"/>
  <c r="H225" i="96"/>
  <c r="H220" i="96"/>
  <c r="H219" i="96"/>
  <c r="H217" i="96"/>
  <c r="H216" i="96"/>
  <c r="H214" i="96"/>
  <c r="H213" i="96"/>
  <c r="H211" i="96"/>
  <c r="H210" i="96"/>
  <c r="H208" i="96"/>
  <c r="H207" i="96"/>
  <c r="H206" i="96"/>
  <c r="H205" i="96"/>
  <c r="H204" i="96"/>
  <c r="H203" i="96"/>
  <c r="H202" i="96"/>
  <c r="H200" i="96"/>
  <c r="H199" i="96"/>
  <c r="H198" i="96"/>
  <c r="H197" i="96"/>
  <c r="H196" i="96"/>
  <c r="H195" i="96"/>
  <c r="H193" i="96"/>
  <c r="H192" i="96"/>
  <c r="H191" i="96"/>
  <c r="H190" i="96"/>
  <c r="H189" i="96"/>
  <c r="H188" i="96"/>
  <c r="H187" i="96"/>
  <c r="H185" i="96"/>
  <c r="H184" i="96"/>
  <c r="H183" i="96"/>
  <c r="H182" i="96"/>
  <c r="H181" i="96"/>
  <c r="H180" i="96"/>
  <c r="H178" i="96"/>
  <c r="H177" i="96"/>
  <c r="H176" i="96"/>
  <c r="H175" i="96"/>
  <c r="H174" i="96"/>
  <c r="H173" i="96"/>
  <c r="H172" i="96"/>
  <c r="H170" i="96"/>
  <c r="H169" i="96"/>
  <c r="H168" i="96"/>
  <c r="H167" i="96"/>
  <c r="H166" i="96"/>
  <c r="H165" i="96"/>
  <c r="M244" i="96" l="1"/>
  <c r="M246" i="96"/>
  <c r="B1" i="62"/>
  <c r="B2" i="62"/>
  <c r="T45" i="62"/>
  <c r="I479" i="96" s="1"/>
  <c r="T69" i="62"/>
  <c r="I480" i="96" s="1"/>
  <c r="B1" i="77"/>
  <c r="B2" i="77"/>
  <c r="T62" i="77"/>
  <c r="I476" i="96" s="1"/>
  <c r="T70" i="77"/>
  <c r="I477" i="96" s="1"/>
  <c r="T83" i="77"/>
  <c r="I478" i="96" s="1"/>
  <c r="B1" i="42"/>
  <c r="B2" i="42"/>
  <c r="AR13" i="42"/>
  <c r="AR14" i="42"/>
  <c r="AR15" i="42"/>
  <c r="T16" i="42"/>
  <c r="I424" i="96" s="1"/>
  <c r="W16" i="42"/>
  <c r="Z16" i="42"/>
  <c r="AC16" i="42"/>
  <c r="AF16" i="42"/>
  <c r="AI16" i="42"/>
  <c r="AL16" i="42"/>
  <c r="AO16" i="42"/>
  <c r="AU16" i="42"/>
  <c r="AR18" i="42"/>
  <c r="AR19" i="42"/>
  <c r="AR20" i="42"/>
  <c r="T21" i="42"/>
  <c r="I425" i="96" s="1"/>
  <c r="W21" i="42"/>
  <c r="Z21" i="42"/>
  <c r="AC21" i="42"/>
  <c r="AF21" i="42"/>
  <c r="AI21" i="42"/>
  <c r="AL21" i="42"/>
  <c r="AO21" i="42"/>
  <c r="AU21" i="42"/>
  <c r="AR23" i="42"/>
  <c r="AR24" i="42"/>
  <c r="AR25" i="42"/>
  <c r="T26" i="42"/>
  <c r="W26" i="42"/>
  <c r="Z26" i="42"/>
  <c r="AC26" i="42"/>
  <c r="AF26" i="42"/>
  <c r="AI26" i="42"/>
  <c r="AL26" i="42"/>
  <c r="AO26" i="42"/>
  <c r="AU26" i="42"/>
  <c r="AR28" i="42"/>
  <c r="AR29" i="42"/>
  <c r="AR30" i="42"/>
  <c r="T31" i="42"/>
  <c r="W31" i="42"/>
  <c r="Z31" i="42"/>
  <c r="AC31" i="42"/>
  <c r="AF31" i="42"/>
  <c r="AI31" i="42"/>
  <c r="AL31" i="42"/>
  <c r="AO31" i="42"/>
  <c r="AU31" i="42"/>
  <c r="B1" i="93"/>
  <c r="B2" i="93"/>
  <c r="Z13" i="93"/>
  <c r="Z14" i="93"/>
  <c r="T15" i="93"/>
  <c r="W15" i="93"/>
  <c r="Z16" i="93"/>
  <c r="Z17" i="93"/>
  <c r="I392" i="96" s="1"/>
  <c r="T18" i="93"/>
  <c r="I353" i="96" s="1"/>
  <c r="W18" i="93"/>
  <c r="I371" i="96" s="1"/>
  <c r="Z19" i="93"/>
  <c r="Z20" i="93"/>
  <c r="I395" i="96" s="1"/>
  <c r="T21" i="93"/>
  <c r="I354" i="96" s="1"/>
  <c r="W21" i="93"/>
  <c r="I372" i="96" s="1"/>
  <c r="T22" i="93"/>
  <c r="W22" i="93"/>
  <c r="T23" i="93"/>
  <c r="I356" i="96" s="1"/>
  <c r="W23" i="93"/>
  <c r="I374" i="96" s="1"/>
  <c r="Z26" i="93"/>
  <c r="Z27" i="93"/>
  <c r="T28" i="93"/>
  <c r="W28" i="93"/>
  <c r="Z29" i="93"/>
  <c r="Z30" i="93"/>
  <c r="I404" i="96" s="1"/>
  <c r="T31" i="93"/>
  <c r="I359" i="96" s="1"/>
  <c r="W31" i="93"/>
  <c r="I377" i="96" s="1"/>
  <c r="Z32" i="93"/>
  <c r="Z33" i="93"/>
  <c r="T34" i="93"/>
  <c r="I360" i="96" s="1"/>
  <c r="W34" i="93"/>
  <c r="I378" i="96" s="1"/>
  <c r="T35" i="93"/>
  <c r="W35" i="93"/>
  <c r="T36" i="93"/>
  <c r="I362" i="96" s="1"/>
  <c r="W36" i="93"/>
  <c r="I380" i="96" s="1"/>
  <c r="Z39" i="93"/>
  <c r="Z40" i="93"/>
  <c r="T41" i="93"/>
  <c r="W41" i="93"/>
  <c r="Z42" i="93"/>
  <c r="Z43" i="93"/>
  <c r="I416" i="96" s="1"/>
  <c r="T44" i="93"/>
  <c r="I365" i="96" s="1"/>
  <c r="W44" i="93"/>
  <c r="I383" i="96" s="1"/>
  <c r="Z45" i="93"/>
  <c r="Z46" i="93"/>
  <c r="I419" i="96" s="1"/>
  <c r="T47" i="93"/>
  <c r="I366" i="96" s="1"/>
  <c r="W47" i="93"/>
  <c r="I384" i="96" s="1"/>
  <c r="T48" i="93"/>
  <c r="W48" i="93"/>
  <c r="T49" i="93"/>
  <c r="I368" i="96" s="1"/>
  <c r="W49" i="93"/>
  <c r="I386" i="96" s="1"/>
  <c r="B1" i="72"/>
  <c r="B2" i="72"/>
  <c r="B1" i="66"/>
  <c r="Z13" i="66"/>
  <c r="AA13" i="66" s="1"/>
  <c r="Z14" i="66"/>
  <c r="AA14" i="66" s="1"/>
  <c r="T15" i="66"/>
  <c r="U15" i="66" s="1"/>
  <c r="W15" i="66"/>
  <c r="X15" i="66"/>
  <c r="Z16" i="66"/>
  <c r="AA16" i="66" s="1"/>
  <c r="Z17" i="66"/>
  <c r="I347" i="96" s="1"/>
  <c r="T18" i="66"/>
  <c r="I334" i="96" s="1"/>
  <c r="W18" i="66"/>
  <c r="I339" i="96" s="1"/>
  <c r="T19" i="66"/>
  <c r="I335" i="96" s="1"/>
  <c r="W19" i="66"/>
  <c r="I340" i="96" s="1"/>
  <c r="T20" i="66"/>
  <c r="I336" i="96" s="1"/>
  <c r="W20" i="66"/>
  <c r="I341" i="96" s="1"/>
  <c r="X20" i="66"/>
  <c r="L341" i="96" s="1"/>
  <c r="K341" i="96" s="1"/>
  <c r="B1" i="59"/>
  <c r="Z13" i="59"/>
  <c r="Z14" i="59"/>
  <c r="T15" i="59"/>
  <c r="W15" i="59"/>
  <c r="Z16" i="59"/>
  <c r="Z17" i="59"/>
  <c r="I328" i="96" s="1"/>
  <c r="T18" i="59"/>
  <c r="I315" i="96" s="1"/>
  <c r="W18" i="59"/>
  <c r="I320" i="96" s="1"/>
  <c r="T19" i="59"/>
  <c r="W19" i="59"/>
  <c r="T20" i="59"/>
  <c r="W20" i="59"/>
  <c r="B1" i="58"/>
  <c r="Z13" i="58"/>
  <c r="AA13" i="58" s="1"/>
  <c r="Z14" i="58"/>
  <c r="T15" i="58"/>
  <c r="U15" i="58" s="1"/>
  <c r="W15" i="58"/>
  <c r="X15" i="58" s="1"/>
  <c r="Z16" i="58"/>
  <c r="AA16" i="58" s="1"/>
  <c r="Z17" i="58"/>
  <c r="AA17" i="58" s="1"/>
  <c r="T18" i="58"/>
  <c r="I291" i="96" s="1"/>
  <c r="W18" i="58"/>
  <c r="I297" i="96" s="1"/>
  <c r="Z19" i="58"/>
  <c r="AA19" i="58" s="1"/>
  <c r="Z20" i="58"/>
  <c r="I309" i="96" s="1"/>
  <c r="AA20" i="58"/>
  <c r="L309" i="96" s="1"/>
  <c r="K309" i="96" s="1"/>
  <c r="T21" i="58"/>
  <c r="I292" i="96" s="1"/>
  <c r="W21" i="58"/>
  <c r="I298" i="96" s="1"/>
  <c r="X21" i="58"/>
  <c r="L298" i="96" s="1"/>
  <c r="K298" i="96" s="1"/>
  <c r="M298" i="96" s="1"/>
  <c r="T22" i="58"/>
  <c r="U22" i="58" s="1"/>
  <c r="L101" i="96" s="1"/>
  <c r="K101" i="96" s="1"/>
  <c r="M101" i="96" s="1"/>
  <c r="W22" i="58"/>
  <c r="X22" i="58" s="1"/>
  <c r="L92" i="96" s="1"/>
  <c r="K92" i="96" s="1"/>
  <c r="M92" i="96" s="1"/>
  <c r="T23" i="58"/>
  <c r="W23" i="58"/>
  <c r="X23" i="58" s="1"/>
  <c r="L93" i="96" s="1"/>
  <c r="K93" i="96" s="1"/>
  <c r="M93" i="96" s="1"/>
  <c r="B1" i="73"/>
  <c r="B2" i="73"/>
  <c r="Z13" i="73"/>
  <c r="AI13" i="73"/>
  <c r="AJ13" i="73" s="1"/>
  <c r="L38" i="96" s="1"/>
  <c r="K38" i="96" s="1"/>
  <c r="Z14" i="73"/>
  <c r="AA14" i="73" s="1"/>
  <c r="L41" i="96" s="1"/>
  <c r="K41" i="96" s="1"/>
  <c r="AI14" i="73"/>
  <c r="AJ14" i="73" s="1"/>
  <c r="L40" i="96" s="1"/>
  <c r="K40" i="96" s="1"/>
  <c r="Z15" i="73"/>
  <c r="AA15" i="73" s="1"/>
  <c r="I90" i="96" s="1"/>
  <c r="H90" i="96" s="1"/>
  <c r="AI15" i="73"/>
  <c r="AJ15" i="73"/>
  <c r="L90" i="96" s="1"/>
  <c r="K90" i="96" s="1"/>
  <c r="T16" i="73"/>
  <c r="I248" i="96" s="1"/>
  <c r="W16" i="73"/>
  <c r="X16" i="73"/>
  <c r="L81" i="96" s="1"/>
  <c r="K81" i="96" s="1"/>
  <c r="M81" i="96" s="1"/>
  <c r="AC16" i="73"/>
  <c r="I269" i="96" s="1"/>
  <c r="AF16" i="73"/>
  <c r="I272" i="96" s="1"/>
  <c r="Z18" i="73"/>
  <c r="AI18" i="73"/>
  <c r="AJ18" i="73" s="1"/>
  <c r="L30" i="96" s="1"/>
  <c r="K30" i="96" s="1"/>
  <c r="Z19" i="73"/>
  <c r="AI19" i="73"/>
  <c r="AJ19" i="73"/>
  <c r="L32" i="96" s="1"/>
  <c r="K32" i="96" s="1"/>
  <c r="Z20" i="73"/>
  <c r="AI20" i="73"/>
  <c r="AJ20" i="73"/>
  <c r="L34" i="96" s="1"/>
  <c r="K34" i="96" s="1"/>
  <c r="Z21" i="73"/>
  <c r="AI21" i="73"/>
  <c r="AJ21" i="73" s="1"/>
  <c r="L36" i="96" s="1"/>
  <c r="K36" i="96" s="1"/>
  <c r="T22" i="73"/>
  <c r="I249" i="96" s="1"/>
  <c r="W22" i="73"/>
  <c r="I252" i="96" s="1"/>
  <c r="AC22" i="73"/>
  <c r="I270" i="96" s="1"/>
  <c r="AF22" i="73"/>
  <c r="I273" i="96" s="1"/>
  <c r="AG22" i="73"/>
  <c r="L76" i="96" s="1"/>
  <c r="K76" i="96" s="1"/>
  <c r="Z24" i="73"/>
  <c r="AI24" i="73"/>
  <c r="AJ24" i="73"/>
  <c r="L48" i="96" s="1"/>
  <c r="K48" i="96" s="1"/>
  <c r="Z25" i="73"/>
  <c r="I264" i="96" s="1"/>
  <c r="AI25" i="73"/>
  <c r="I285" i="96" s="1"/>
  <c r="Z26" i="73"/>
  <c r="AI26" i="73"/>
  <c r="AJ26" i="73" s="1"/>
  <c r="L52" i="96" s="1"/>
  <c r="K52" i="96" s="1"/>
  <c r="Z27" i="73"/>
  <c r="AI27" i="73"/>
  <c r="AJ27" i="73"/>
  <c r="L54" i="96" s="1"/>
  <c r="K54" i="96" s="1"/>
  <c r="Z28" i="73"/>
  <c r="AI28" i="73"/>
  <c r="AJ28" i="73"/>
  <c r="L56" i="96" s="1"/>
  <c r="K56" i="96" s="1"/>
  <c r="T29" i="73"/>
  <c r="I250" i="96" s="1"/>
  <c r="W29" i="73"/>
  <c r="X29" i="73" s="1"/>
  <c r="L83" i="96" s="1"/>
  <c r="K83" i="96" s="1"/>
  <c r="M83" i="96" s="1"/>
  <c r="AC29" i="73"/>
  <c r="I271" i="96" s="1"/>
  <c r="AF29" i="73"/>
  <c r="I274" i="96" s="1"/>
  <c r="B1" i="65"/>
  <c r="B2" i="65"/>
  <c r="T13" i="65"/>
  <c r="U13" i="65"/>
  <c r="V13" i="65"/>
  <c r="W13" i="65"/>
  <c r="X13" i="65"/>
  <c r="Y13" i="65"/>
  <c r="AB13" i="65"/>
  <c r="AC13" i="65"/>
  <c r="AD13" i="65"/>
  <c r="AE13" i="65"/>
  <c r="AF13" i="65"/>
  <c r="AG13" i="65"/>
  <c r="AH13" i="65"/>
  <c r="AK13" i="65"/>
  <c r="AN13" i="65"/>
  <c r="AQ13" i="65"/>
  <c r="AT13" i="65"/>
  <c r="I243" i="96"/>
  <c r="B1" i="84"/>
  <c r="AC13" i="84"/>
  <c r="AC14" i="84"/>
  <c r="I211" i="96" s="1"/>
  <c r="T15" i="84"/>
  <c r="W15" i="84"/>
  <c r="Z15" i="84"/>
  <c r="AC16" i="84"/>
  <c r="I213" i="96" s="1"/>
  <c r="AC17" i="84"/>
  <c r="T18" i="84"/>
  <c r="W18" i="84"/>
  <c r="I181" i="96" s="1"/>
  <c r="Z18" i="84"/>
  <c r="I196" i="96" s="1"/>
  <c r="AC19" i="84"/>
  <c r="AC20" i="84"/>
  <c r="I217" i="96" s="1"/>
  <c r="T21" i="84"/>
  <c r="W21" i="84"/>
  <c r="I182" i="96" s="1"/>
  <c r="Z21" i="84"/>
  <c r="I197" i="96" s="1"/>
  <c r="AC22" i="84"/>
  <c r="AC23" i="84"/>
  <c r="I220" i="96" s="1"/>
  <c r="T24" i="84"/>
  <c r="W24" i="84"/>
  <c r="I183" i="96" s="1"/>
  <c r="Z24" i="84"/>
  <c r="I198" i="96" s="1"/>
  <c r="T25" i="84"/>
  <c r="W25" i="84"/>
  <c r="Z25" i="84"/>
  <c r="T26" i="84"/>
  <c r="W26" i="84"/>
  <c r="Z26" i="84"/>
  <c r="AC29" i="84"/>
  <c r="AC30" i="84"/>
  <c r="T31" i="84"/>
  <c r="W31" i="84"/>
  <c r="Z31" i="84"/>
  <c r="AC32" i="84"/>
  <c r="AC33" i="84"/>
  <c r="I229" i="96" s="1"/>
  <c r="T34" i="84"/>
  <c r="W34" i="84"/>
  <c r="I188" i="96" s="1"/>
  <c r="Z34" i="84"/>
  <c r="I203" i="96" s="1"/>
  <c r="AC35" i="84"/>
  <c r="AC36" i="84"/>
  <c r="I232" i="96" s="1"/>
  <c r="T37" i="84"/>
  <c r="W37" i="84"/>
  <c r="I189" i="96" s="1"/>
  <c r="Z37" i="84"/>
  <c r="I204" i="96" s="1"/>
  <c r="AC38" i="84"/>
  <c r="AC39" i="84"/>
  <c r="I235" i="96" s="1"/>
  <c r="T40" i="84"/>
  <c r="W40" i="84"/>
  <c r="I190" i="96" s="1"/>
  <c r="Z40" i="84"/>
  <c r="I205" i="96" s="1"/>
  <c r="AC41" i="84"/>
  <c r="AC42" i="84"/>
  <c r="I238" i="96" s="1"/>
  <c r="T43" i="84"/>
  <c r="W43" i="84"/>
  <c r="I191" i="96" s="1"/>
  <c r="Z43" i="84"/>
  <c r="I206" i="96" s="1"/>
  <c r="T44" i="84"/>
  <c r="W44" i="84"/>
  <c r="Z44" i="84"/>
  <c r="T45" i="84"/>
  <c r="W45" i="84"/>
  <c r="Z45" i="84"/>
  <c r="I109" i="96" l="1"/>
  <c r="H109" i="96" s="1"/>
  <c r="I112" i="96"/>
  <c r="H112" i="96" s="1"/>
  <c r="I111" i="96"/>
  <c r="H111" i="96" s="1"/>
  <c r="I108" i="96"/>
  <c r="H108" i="96" s="1"/>
  <c r="AA17" i="66"/>
  <c r="L347" i="96" s="1"/>
  <c r="K347" i="96" s="1"/>
  <c r="M347" i="96" s="1"/>
  <c r="AJ25" i="73"/>
  <c r="L50" i="96" s="1"/>
  <c r="K50" i="96" s="1"/>
  <c r="AG16" i="73"/>
  <c r="L75" i="96" s="1"/>
  <c r="K75" i="96" s="1"/>
  <c r="M90" i="96"/>
  <c r="X18" i="66"/>
  <c r="L339" i="96" s="1"/>
  <c r="K339" i="96" s="1"/>
  <c r="M339" i="96" s="1"/>
  <c r="AG29" i="73"/>
  <c r="L77" i="96" s="1"/>
  <c r="K77" i="96" s="1"/>
  <c r="X22" i="73"/>
  <c r="L82" i="96" s="1"/>
  <c r="K82" i="96" s="1"/>
  <c r="M82" i="96" s="1"/>
  <c r="X18" i="58"/>
  <c r="I107" i="96" s="1"/>
  <c r="H107" i="96" s="1"/>
  <c r="X19" i="66"/>
  <c r="L340" i="96" s="1"/>
  <c r="K340" i="96" s="1"/>
  <c r="M340" i="96" s="1"/>
  <c r="M309" i="96"/>
  <c r="M341" i="96"/>
  <c r="L255" i="96"/>
  <c r="K255" i="96" s="1"/>
  <c r="L343" i="96"/>
  <c r="K343" i="96" s="1"/>
  <c r="L308" i="96"/>
  <c r="K308" i="96" s="1"/>
  <c r="L333" i="96"/>
  <c r="K333" i="96" s="1"/>
  <c r="L256" i="96"/>
  <c r="K256" i="96" s="1"/>
  <c r="L346" i="96"/>
  <c r="K346" i="96" s="1"/>
  <c r="L305" i="96"/>
  <c r="K305" i="96" s="1"/>
  <c r="I193" i="96"/>
  <c r="I180" i="96"/>
  <c r="L276" i="96"/>
  <c r="K276" i="96" s="1"/>
  <c r="I294" i="96"/>
  <c r="L344" i="96"/>
  <c r="K344" i="96" s="1"/>
  <c r="I259" i="96"/>
  <c r="L306" i="96"/>
  <c r="K306" i="96" s="1"/>
  <c r="I317" i="96"/>
  <c r="I352" i="96"/>
  <c r="I468" i="96"/>
  <c r="I445" i="96"/>
  <c r="I444" i="96"/>
  <c r="I428" i="96"/>
  <c r="I456" i="96"/>
  <c r="I178" i="96"/>
  <c r="L288" i="96"/>
  <c r="K288" i="96" s="1"/>
  <c r="L285" i="96"/>
  <c r="K285" i="96" s="1"/>
  <c r="M285" i="96" s="1"/>
  <c r="L284" i="96"/>
  <c r="K284" i="96" s="1"/>
  <c r="L282" i="96"/>
  <c r="K282" i="96" s="1"/>
  <c r="L272" i="96"/>
  <c r="K272" i="96" s="1"/>
  <c r="M272" i="96" s="1"/>
  <c r="L251" i="96"/>
  <c r="K251" i="96" s="1"/>
  <c r="I277" i="96"/>
  <c r="I276" i="96"/>
  <c r="H278" i="96"/>
  <c r="I275" i="96"/>
  <c r="L300" i="96"/>
  <c r="K300" i="96" s="1"/>
  <c r="L299" i="96"/>
  <c r="K299" i="96" s="1"/>
  <c r="I306" i="96"/>
  <c r="H301" i="96"/>
  <c r="I296" i="96"/>
  <c r="I321" i="96"/>
  <c r="I325" i="96"/>
  <c r="H342" i="96"/>
  <c r="I338" i="96"/>
  <c r="H350" i="96"/>
  <c r="I344" i="96"/>
  <c r="I385" i="96"/>
  <c r="I413" i="96"/>
  <c r="I379" i="96"/>
  <c r="I407" i="96"/>
  <c r="I401" i="96"/>
  <c r="I373" i="96"/>
  <c r="I389" i="96"/>
  <c r="I475" i="96"/>
  <c r="I443" i="96"/>
  <c r="I427" i="96"/>
  <c r="I474" i="96"/>
  <c r="I442" i="96"/>
  <c r="I426" i="96"/>
  <c r="I473" i="96"/>
  <c r="I441" i="96"/>
  <c r="I472" i="96"/>
  <c r="I440" i="96"/>
  <c r="I177" i="96"/>
  <c r="I175" i="96"/>
  <c r="I226" i="96"/>
  <c r="I219" i="96"/>
  <c r="I260" i="96"/>
  <c r="L277" i="96"/>
  <c r="K277" i="96" s="1"/>
  <c r="L275" i="96"/>
  <c r="K275" i="96" s="1"/>
  <c r="L297" i="96"/>
  <c r="K297" i="96" s="1"/>
  <c r="M297" i="96" s="1"/>
  <c r="I303" i="96"/>
  <c r="L338" i="96"/>
  <c r="K338" i="96" s="1"/>
  <c r="M338" i="96" s="1"/>
  <c r="I431" i="96"/>
  <c r="I430" i="96"/>
  <c r="I429" i="96"/>
  <c r="I237" i="96"/>
  <c r="I174" i="96"/>
  <c r="I202" i="96"/>
  <c r="L253" i="96"/>
  <c r="K253" i="96" s="1"/>
  <c r="L286" i="96"/>
  <c r="K286" i="96" s="1"/>
  <c r="L252" i="96"/>
  <c r="K252" i="96" s="1"/>
  <c r="M252" i="96" s="1"/>
  <c r="L280" i="96"/>
  <c r="K280" i="96" s="1"/>
  <c r="I207" i="96"/>
  <c r="I234" i="96"/>
  <c r="I173" i="96"/>
  <c r="I187" i="96"/>
  <c r="I200" i="96"/>
  <c r="I184" i="96"/>
  <c r="I168" i="96"/>
  <c r="I253" i="96"/>
  <c r="I288" i="96"/>
  <c r="I287" i="96"/>
  <c r="I286" i="96"/>
  <c r="I284" i="96"/>
  <c r="H289" i="96"/>
  <c r="I282" i="96"/>
  <c r="I281" i="96"/>
  <c r="I280" i="96"/>
  <c r="H283" i="96"/>
  <c r="I279" i="96"/>
  <c r="I251" i="96"/>
  <c r="M251" i="96" s="1"/>
  <c r="I300" i="96"/>
  <c r="I299" i="96"/>
  <c r="U21" i="58"/>
  <c r="L292" i="96" s="1"/>
  <c r="K292" i="96" s="1"/>
  <c r="M292" i="96" s="1"/>
  <c r="U18" i="58"/>
  <c r="I104" i="96" s="1"/>
  <c r="H104" i="96" s="1"/>
  <c r="I316" i="96"/>
  <c r="I327" i="96"/>
  <c r="I324" i="96"/>
  <c r="U20" i="66"/>
  <c r="L336" i="96" s="1"/>
  <c r="K336" i="96" s="1"/>
  <c r="M336" i="96" s="1"/>
  <c r="U19" i="66"/>
  <c r="L335" i="96" s="1"/>
  <c r="K335" i="96" s="1"/>
  <c r="M335" i="96" s="1"/>
  <c r="U18" i="66"/>
  <c r="L334" i="96" s="1"/>
  <c r="K334" i="96" s="1"/>
  <c r="M334" i="96" s="1"/>
  <c r="I367" i="96"/>
  <c r="I418" i="96"/>
  <c r="I415" i="96"/>
  <c r="I412" i="96"/>
  <c r="I361" i="96"/>
  <c r="I406" i="96"/>
  <c r="I403" i="96"/>
  <c r="I400" i="96"/>
  <c r="I355" i="96"/>
  <c r="I394" i="96"/>
  <c r="I391" i="96"/>
  <c r="I388" i="96"/>
  <c r="I455" i="96"/>
  <c r="I439" i="96"/>
  <c r="I470" i="96"/>
  <c r="I454" i="96"/>
  <c r="I438" i="96"/>
  <c r="I466" i="96"/>
  <c r="I453" i="96"/>
  <c r="I437" i="96"/>
  <c r="I462" i="96"/>
  <c r="I452" i="96"/>
  <c r="I436" i="96"/>
  <c r="I458" i="96"/>
  <c r="I228" i="96"/>
  <c r="I267" i="96"/>
  <c r="I266" i="96"/>
  <c r="I265" i="96"/>
  <c r="I263" i="96"/>
  <c r="I261" i="96"/>
  <c r="I258" i="96"/>
  <c r="L296" i="96"/>
  <c r="K296" i="96" s="1"/>
  <c r="M296" i="96" s="1"/>
  <c r="I314" i="96"/>
  <c r="I364" i="96"/>
  <c r="I358" i="96"/>
  <c r="I447" i="96"/>
  <c r="I446" i="96"/>
  <c r="I464" i="96"/>
  <c r="I460" i="96"/>
  <c r="I225" i="96"/>
  <c r="I199" i="96"/>
  <c r="I216" i="96"/>
  <c r="L274" i="96"/>
  <c r="K274" i="96" s="1"/>
  <c r="M274" i="96" s="1"/>
  <c r="L287" i="96"/>
  <c r="K287" i="96" s="1"/>
  <c r="M287" i="96" s="1"/>
  <c r="L273" i="96"/>
  <c r="K273" i="96" s="1"/>
  <c r="M273" i="96" s="1"/>
  <c r="L281" i="96"/>
  <c r="K281" i="96" s="1"/>
  <c r="M281" i="96" s="1"/>
  <c r="L279" i="96"/>
  <c r="K279" i="96" s="1"/>
  <c r="I208" i="96"/>
  <c r="I192" i="96"/>
  <c r="I176" i="96"/>
  <c r="I231" i="96"/>
  <c r="I172" i="96"/>
  <c r="I185" i="96"/>
  <c r="I167" i="96"/>
  <c r="I195" i="96"/>
  <c r="AD29" i="73"/>
  <c r="L74" i="96" s="1"/>
  <c r="K74" i="96" s="1"/>
  <c r="U29" i="73"/>
  <c r="L80" i="96" s="1"/>
  <c r="K80" i="96" s="1"/>
  <c r="AA28" i="73"/>
  <c r="L57" i="96" s="1"/>
  <c r="K57" i="96" s="1"/>
  <c r="AA27" i="73"/>
  <c r="L55" i="96" s="1"/>
  <c r="K55" i="96" s="1"/>
  <c r="AA26" i="73"/>
  <c r="L53" i="96" s="1"/>
  <c r="K53" i="96" s="1"/>
  <c r="AA25" i="73"/>
  <c r="L51" i="96" s="1"/>
  <c r="K51" i="96" s="1"/>
  <c r="AA24" i="73"/>
  <c r="AD22" i="73"/>
  <c r="L73" i="96" s="1"/>
  <c r="K73" i="96" s="1"/>
  <c r="U22" i="73"/>
  <c r="L79" i="96" s="1"/>
  <c r="K79" i="96" s="1"/>
  <c r="AA21" i="73"/>
  <c r="L37" i="96" s="1"/>
  <c r="K37" i="96" s="1"/>
  <c r="AA20" i="73"/>
  <c r="L35" i="96" s="1"/>
  <c r="K35" i="96" s="1"/>
  <c r="AA19" i="73"/>
  <c r="L33" i="96" s="1"/>
  <c r="K33" i="96" s="1"/>
  <c r="AA18" i="73"/>
  <c r="L31" i="96" s="1"/>
  <c r="K31" i="96" s="1"/>
  <c r="AD16" i="73"/>
  <c r="L72" i="96" s="1"/>
  <c r="K72" i="96" s="1"/>
  <c r="I256" i="96"/>
  <c r="I255" i="96"/>
  <c r="U23" i="58"/>
  <c r="L91" i="96" s="1"/>
  <c r="K91" i="96" s="1"/>
  <c r="M91" i="96" s="1"/>
  <c r="H310" i="96"/>
  <c r="I308" i="96"/>
  <c r="I305" i="96"/>
  <c r="H307" i="96"/>
  <c r="AA14" i="58"/>
  <c r="H312" i="96" s="1"/>
  <c r="I322" i="96"/>
  <c r="I319" i="96"/>
  <c r="H348" i="96"/>
  <c r="I346" i="96"/>
  <c r="I333" i="96"/>
  <c r="H337" i="96"/>
  <c r="I343" i="96"/>
  <c r="H345" i="96"/>
  <c r="H349" i="96"/>
  <c r="I382" i="96"/>
  <c r="I376" i="96"/>
  <c r="I370" i="96"/>
  <c r="I451" i="96"/>
  <c r="I435" i="96"/>
  <c r="I469" i="96"/>
  <c r="I450" i="96"/>
  <c r="I434" i="96"/>
  <c r="I465" i="96"/>
  <c r="I449" i="96"/>
  <c r="I433" i="96"/>
  <c r="I461" i="96"/>
  <c r="I448" i="96"/>
  <c r="I432" i="96"/>
  <c r="I457" i="96"/>
  <c r="I170" i="96"/>
  <c r="I166" i="96"/>
  <c r="I214" i="96"/>
  <c r="L290" i="96"/>
  <c r="K290" i="96" s="1"/>
  <c r="L293" i="96"/>
  <c r="K293" i="96" s="1"/>
  <c r="L302" i="96"/>
  <c r="K302" i="96" s="1"/>
  <c r="I293" i="96"/>
  <c r="H295" i="96"/>
  <c r="I290" i="96"/>
  <c r="H311" i="96"/>
  <c r="I302" i="96"/>
  <c r="I254" i="96"/>
  <c r="U16" i="73"/>
  <c r="L78" i="96" s="1"/>
  <c r="K78" i="96" s="1"/>
  <c r="AA13" i="73"/>
  <c r="I245" i="96"/>
  <c r="I169" i="96"/>
  <c r="I165" i="96"/>
  <c r="I210" i="96"/>
  <c r="AO13" i="65"/>
  <c r="AI13" i="65"/>
  <c r="AA45" i="84"/>
  <c r="L27" i="96" s="1"/>
  <c r="K27" i="96" s="1"/>
  <c r="X45" i="84"/>
  <c r="L24" i="96" s="1"/>
  <c r="K24" i="96" s="1"/>
  <c r="U45" i="84"/>
  <c r="L21" i="96" s="1"/>
  <c r="K21" i="96" s="1"/>
  <c r="AA44" i="84"/>
  <c r="L26" i="96" s="1"/>
  <c r="K26" i="96" s="1"/>
  <c r="X44" i="84"/>
  <c r="L23" i="96" s="1"/>
  <c r="K23" i="96" s="1"/>
  <c r="U44" i="84"/>
  <c r="L20" i="96" s="1"/>
  <c r="K20" i="96" s="1"/>
  <c r="AA43" i="84"/>
  <c r="L206" i="96" s="1"/>
  <c r="K206" i="96" s="1"/>
  <c r="M206" i="96" s="1"/>
  <c r="X43" i="84"/>
  <c r="L191" i="96" s="1"/>
  <c r="K191" i="96" s="1"/>
  <c r="M191" i="96" s="1"/>
  <c r="U43" i="84"/>
  <c r="AD42" i="84"/>
  <c r="L238" i="96" s="1"/>
  <c r="K238" i="96" s="1"/>
  <c r="M238" i="96" s="1"/>
  <c r="AD41" i="84"/>
  <c r="H239" i="96" s="1"/>
  <c r="AA40" i="84"/>
  <c r="L205" i="96" s="1"/>
  <c r="K205" i="96" s="1"/>
  <c r="M205" i="96" s="1"/>
  <c r="X40" i="84"/>
  <c r="L190" i="96" s="1"/>
  <c r="K190" i="96" s="1"/>
  <c r="M190" i="96" s="1"/>
  <c r="U40" i="84"/>
  <c r="AD39" i="84"/>
  <c r="L235" i="96" s="1"/>
  <c r="K235" i="96" s="1"/>
  <c r="M235" i="96" s="1"/>
  <c r="AD38" i="84"/>
  <c r="AA37" i="84"/>
  <c r="L204" i="96" s="1"/>
  <c r="K204" i="96" s="1"/>
  <c r="M204" i="96" s="1"/>
  <c r="X37" i="84"/>
  <c r="L189" i="96" s="1"/>
  <c r="K189" i="96" s="1"/>
  <c r="M189" i="96" s="1"/>
  <c r="U37" i="84"/>
  <c r="AD36" i="84"/>
  <c r="L232" i="96" s="1"/>
  <c r="K232" i="96" s="1"/>
  <c r="M232" i="96" s="1"/>
  <c r="AD35" i="84"/>
  <c r="AA34" i="84"/>
  <c r="L203" i="96" s="1"/>
  <c r="K203" i="96" s="1"/>
  <c r="M203" i="96" s="1"/>
  <c r="X34" i="84"/>
  <c r="L188" i="96" s="1"/>
  <c r="K188" i="96" s="1"/>
  <c r="M188" i="96" s="1"/>
  <c r="U34" i="84"/>
  <c r="AD33" i="84"/>
  <c r="L229" i="96" s="1"/>
  <c r="K229" i="96" s="1"/>
  <c r="M229" i="96" s="1"/>
  <c r="AD32" i="84"/>
  <c r="AA31" i="84"/>
  <c r="H209" i="96" s="1"/>
  <c r="X31" i="84"/>
  <c r="H194" i="96" s="1"/>
  <c r="U31" i="84"/>
  <c r="AD30" i="84"/>
  <c r="AD29" i="84"/>
  <c r="H227" i="96" s="1"/>
  <c r="AA26" i="84"/>
  <c r="I27" i="96" s="1"/>
  <c r="H27" i="96" s="1"/>
  <c r="M27" i="96" s="1"/>
  <c r="X26" i="84"/>
  <c r="I24" i="96" s="1"/>
  <c r="H24" i="96" s="1"/>
  <c r="M24" i="96" s="1"/>
  <c r="U26" i="84"/>
  <c r="AA25" i="84"/>
  <c r="I26" i="96" s="1"/>
  <c r="H26" i="96" s="1"/>
  <c r="M26" i="96" s="1"/>
  <c r="X25" i="84"/>
  <c r="I23" i="96" s="1"/>
  <c r="H23" i="96" s="1"/>
  <c r="M23" i="96" s="1"/>
  <c r="U25" i="84"/>
  <c r="AA24" i="84"/>
  <c r="L198" i="96" s="1"/>
  <c r="K198" i="96" s="1"/>
  <c r="M198" i="96" s="1"/>
  <c r="X24" i="84"/>
  <c r="L183" i="96" s="1"/>
  <c r="K183" i="96" s="1"/>
  <c r="M183" i="96" s="1"/>
  <c r="U24" i="84"/>
  <c r="AD23" i="84"/>
  <c r="L220" i="96" s="1"/>
  <c r="K220" i="96" s="1"/>
  <c r="M220" i="96" s="1"/>
  <c r="AD22" i="84"/>
  <c r="AA21" i="84"/>
  <c r="L197" i="96" s="1"/>
  <c r="K197" i="96" s="1"/>
  <c r="M197" i="96" s="1"/>
  <c r="X21" i="84"/>
  <c r="L182" i="96" s="1"/>
  <c r="K182" i="96" s="1"/>
  <c r="M182" i="96" s="1"/>
  <c r="U21" i="84"/>
  <c r="AD20" i="84"/>
  <c r="L217" i="96" s="1"/>
  <c r="K217" i="96" s="1"/>
  <c r="M217" i="96" s="1"/>
  <c r="AD19" i="84"/>
  <c r="H218" i="96" s="1"/>
  <c r="AA18" i="84"/>
  <c r="L196" i="96" s="1"/>
  <c r="X18" i="84"/>
  <c r="L181" i="96" s="1"/>
  <c r="K181" i="96" s="1"/>
  <c r="M181" i="96" s="1"/>
  <c r="U18" i="84"/>
  <c r="AD17" i="84"/>
  <c r="AD16" i="84"/>
  <c r="L213" i="96" s="1"/>
  <c r="K213" i="96" s="1"/>
  <c r="M213" i="96" s="1"/>
  <c r="AA15" i="84"/>
  <c r="X15" i="84"/>
  <c r="U15" i="84"/>
  <c r="AD14" i="84"/>
  <c r="L211" i="96" s="1"/>
  <c r="K211" i="96" s="1"/>
  <c r="M211" i="96" s="1"/>
  <c r="AD13" i="84"/>
  <c r="W33" i="65"/>
  <c r="AL13" i="65"/>
  <c r="Z13" i="65"/>
  <c r="AI29" i="73"/>
  <c r="I289" i="96" s="1"/>
  <c r="Z29" i="73"/>
  <c r="I268" i="96" s="1"/>
  <c r="AI22" i="73"/>
  <c r="I283" i="96" s="1"/>
  <c r="Z22" i="73"/>
  <c r="I262" i="96" s="1"/>
  <c r="AI16" i="73"/>
  <c r="I278" i="96" s="1"/>
  <c r="Z16" i="73"/>
  <c r="W24" i="58"/>
  <c r="I301" i="96" s="1"/>
  <c r="T24" i="58"/>
  <c r="I295" i="96" s="1"/>
  <c r="Z23" i="58"/>
  <c r="Z22" i="58"/>
  <c r="Z21" i="58"/>
  <c r="I310" i="96" s="1"/>
  <c r="Z18" i="58"/>
  <c r="I307" i="96" s="1"/>
  <c r="Z15" i="58"/>
  <c r="X20" i="59"/>
  <c r="L106" i="96" s="1"/>
  <c r="K106" i="96" s="1"/>
  <c r="M106" i="96" s="1"/>
  <c r="U20" i="59"/>
  <c r="L103" i="96" s="1"/>
  <c r="K103" i="96" s="1"/>
  <c r="M103" i="96" s="1"/>
  <c r="X19" i="59"/>
  <c r="L105" i="96" s="1"/>
  <c r="K105" i="96" s="1"/>
  <c r="M105" i="96" s="1"/>
  <c r="U19" i="59"/>
  <c r="L102" i="96" s="1"/>
  <c r="K102" i="96" s="1"/>
  <c r="M102" i="96" s="1"/>
  <c r="X18" i="59"/>
  <c r="L320" i="96" s="1"/>
  <c r="K320" i="96" s="1"/>
  <c r="M320" i="96" s="1"/>
  <c r="U18" i="59"/>
  <c r="L315" i="96" s="1"/>
  <c r="K315" i="96" s="1"/>
  <c r="M315" i="96" s="1"/>
  <c r="AA17" i="59"/>
  <c r="L328" i="96" s="1"/>
  <c r="K328" i="96" s="1"/>
  <c r="M328" i="96" s="1"/>
  <c r="AA16" i="59"/>
  <c r="X15" i="59"/>
  <c r="U15" i="59"/>
  <c r="H318" i="96" s="1"/>
  <c r="AA14" i="59"/>
  <c r="AA13" i="59"/>
  <c r="W21" i="66"/>
  <c r="I342" i="96" s="1"/>
  <c r="T21" i="66"/>
  <c r="Z20" i="66"/>
  <c r="Z19" i="66"/>
  <c r="Z18" i="66"/>
  <c r="I348" i="96" s="1"/>
  <c r="Z15" i="66"/>
  <c r="I345" i="96" s="1"/>
  <c r="X49" i="93"/>
  <c r="L123" i="96" s="1"/>
  <c r="K123" i="96" s="1"/>
  <c r="M123" i="96" s="1"/>
  <c r="U49" i="93"/>
  <c r="L120" i="96" s="1"/>
  <c r="K120" i="96" s="1"/>
  <c r="M120" i="96" s="1"/>
  <c r="X48" i="93"/>
  <c r="L122" i="96" s="1"/>
  <c r="K122" i="96" s="1"/>
  <c r="M122" i="96" s="1"/>
  <c r="U48" i="93"/>
  <c r="L119" i="96" s="1"/>
  <c r="K119" i="96" s="1"/>
  <c r="M119" i="96" s="1"/>
  <c r="X47" i="93"/>
  <c r="L384" i="96" s="1"/>
  <c r="K384" i="96" s="1"/>
  <c r="M384" i="96" s="1"/>
  <c r="U47" i="93"/>
  <c r="AA46" i="93"/>
  <c r="L419" i="96" s="1"/>
  <c r="K419" i="96" s="1"/>
  <c r="M419" i="96" s="1"/>
  <c r="AA45" i="93"/>
  <c r="X44" i="93"/>
  <c r="L383" i="96" s="1"/>
  <c r="K383" i="96" s="1"/>
  <c r="M383" i="96" s="1"/>
  <c r="U44" i="93"/>
  <c r="AA43" i="93"/>
  <c r="L416" i="96" s="1"/>
  <c r="K416" i="96" s="1"/>
  <c r="M416" i="96" s="1"/>
  <c r="AA42" i="93"/>
  <c r="X41" i="93"/>
  <c r="U41" i="93"/>
  <c r="I135" i="96" s="1"/>
  <c r="H135" i="96" s="1"/>
  <c r="AA40" i="93"/>
  <c r="AA39" i="93"/>
  <c r="X36" i="93"/>
  <c r="L99" i="96" s="1"/>
  <c r="K99" i="96" s="1"/>
  <c r="M99" i="96" s="1"/>
  <c r="U36" i="93"/>
  <c r="L95" i="96" s="1"/>
  <c r="K95" i="96" s="1"/>
  <c r="M95" i="96" s="1"/>
  <c r="X35" i="93"/>
  <c r="L97" i="96" s="1"/>
  <c r="K97" i="96" s="1"/>
  <c r="M97" i="96" s="1"/>
  <c r="U35" i="93"/>
  <c r="L115" i="96" s="1"/>
  <c r="K115" i="96" s="1"/>
  <c r="M115" i="96" s="1"/>
  <c r="X34" i="93"/>
  <c r="L378" i="96" s="1"/>
  <c r="K378" i="96" s="1"/>
  <c r="M378" i="96" s="1"/>
  <c r="U34" i="93"/>
  <c r="AA33" i="93"/>
  <c r="L407" i="96" s="1"/>
  <c r="K407" i="96" s="1"/>
  <c r="M407" i="96" s="1"/>
  <c r="AA32" i="93"/>
  <c r="X31" i="93"/>
  <c r="L377" i="96" s="1"/>
  <c r="K377" i="96" s="1"/>
  <c r="M377" i="96" s="1"/>
  <c r="U31" i="93"/>
  <c r="AA30" i="93"/>
  <c r="L404" i="96" s="1"/>
  <c r="K404" i="96" s="1"/>
  <c r="M404" i="96" s="1"/>
  <c r="AA29" i="93"/>
  <c r="X28" i="93"/>
  <c r="I124" i="96" s="1"/>
  <c r="H124" i="96" s="1"/>
  <c r="U28" i="93"/>
  <c r="AA27" i="93"/>
  <c r="I126" i="96" s="1"/>
  <c r="H126" i="96" s="1"/>
  <c r="AA26" i="93"/>
  <c r="X23" i="93"/>
  <c r="L98" i="96" s="1"/>
  <c r="K98" i="96" s="1"/>
  <c r="M98" i="96" s="1"/>
  <c r="U23" i="93"/>
  <c r="L94" i="96" s="1"/>
  <c r="K94" i="96" s="1"/>
  <c r="M94" i="96" s="1"/>
  <c r="X22" i="93"/>
  <c r="L96" i="96" s="1"/>
  <c r="K96" i="96" s="1"/>
  <c r="M96" i="96" s="1"/>
  <c r="U22" i="93"/>
  <c r="L114" i="96" s="1"/>
  <c r="K114" i="96" s="1"/>
  <c r="M114" i="96" s="1"/>
  <c r="X21" i="93"/>
  <c r="L372" i="96" s="1"/>
  <c r="K372" i="96" s="1"/>
  <c r="M372" i="96" s="1"/>
  <c r="U21" i="93"/>
  <c r="AA20" i="93"/>
  <c r="L395" i="96" s="1"/>
  <c r="K395" i="96" s="1"/>
  <c r="M395" i="96" s="1"/>
  <c r="AA19" i="93"/>
  <c r="X18" i="93"/>
  <c r="L371" i="96" s="1"/>
  <c r="K371" i="96" s="1"/>
  <c r="M371" i="96" s="1"/>
  <c r="U18" i="93"/>
  <c r="AA17" i="93"/>
  <c r="L392" i="96" s="1"/>
  <c r="K392" i="96" s="1"/>
  <c r="M392" i="96" s="1"/>
  <c r="AA16" i="93"/>
  <c r="X15" i="93"/>
  <c r="U15" i="93"/>
  <c r="I128" i="96" s="1"/>
  <c r="H128" i="96" s="1"/>
  <c r="AA14" i="93"/>
  <c r="AA13" i="93"/>
  <c r="AV31" i="42"/>
  <c r="L155" i="96" s="1"/>
  <c r="K155" i="96" s="1"/>
  <c r="M155" i="96" s="1"/>
  <c r="AP31" i="42"/>
  <c r="L152" i="96" s="1"/>
  <c r="K152" i="96" s="1"/>
  <c r="M152" i="96" s="1"/>
  <c r="AM31" i="42"/>
  <c r="L149" i="96" s="1"/>
  <c r="K149" i="96" s="1"/>
  <c r="M149" i="96" s="1"/>
  <c r="AJ31" i="42"/>
  <c r="L146" i="96" s="1"/>
  <c r="K146" i="96" s="1"/>
  <c r="M146" i="96" s="1"/>
  <c r="AG31" i="42"/>
  <c r="L143" i="96" s="1"/>
  <c r="K143" i="96" s="1"/>
  <c r="M143" i="96" s="1"/>
  <c r="AD31" i="42"/>
  <c r="L140" i="96" s="1"/>
  <c r="K140" i="96" s="1"/>
  <c r="M140" i="96" s="1"/>
  <c r="AA31" i="42"/>
  <c r="L164" i="96" s="1"/>
  <c r="K164" i="96" s="1"/>
  <c r="M164" i="96" s="1"/>
  <c r="X31" i="42"/>
  <c r="L161" i="96" s="1"/>
  <c r="K161" i="96" s="1"/>
  <c r="M161" i="96" s="1"/>
  <c r="U31" i="42"/>
  <c r="L158" i="96" s="1"/>
  <c r="K158" i="96" s="1"/>
  <c r="M158" i="96" s="1"/>
  <c r="AS30" i="42"/>
  <c r="L137" i="96" s="1"/>
  <c r="K137" i="96" s="1"/>
  <c r="AS29" i="42"/>
  <c r="L136" i="96" s="1"/>
  <c r="K136" i="96" s="1"/>
  <c r="AS28" i="42"/>
  <c r="L135" i="96" s="1"/>
  <c r="K135" i="96" s="1"/>
  <c r="AV26" i="42"/>
  <c r="L154" i="96" s="1"/>
  <c r="K154" i="96" s="1"/>
  <c r="AP26" i="42"/>
  <c r="L151" i="96" s="1"/>
  <c r="K151" i="96" s="1"/>
  <c r="AM26" i="42"/>
  <c r="L148" i="96" s="1"/>
  <c r="K148" i="96" s="1"/>
  <c r="AJ26" i="42"/>
  <c r="L145" i="96" s="1"/>
  <c r="K145" i="96" s="1"/>
  <c r="AG26" i="42"/>
  <c r="L142" i="96" s="1"/>
  <c r="K142" i="96" s="1"/>
  <c r="AD26" i="42"/>
  <c r="L139" i="96" s="1"/>
  <c r="K139" i="96" s="1"/>
  <c r="AA26" i="42"/>
  <c r="L163" i="96" s="1"/>
  <c r="K163" i="96" s="1"/>
  <c r="X26" i="42"/>
  <c r="L160" i="96" s="1"/>
  <c r="K160" i="96" s="1"/>
  <c r="U26" i="42"/>
  <c r="L157" i="96" s="1"/>
  <c r="K157" i="96" s="1"/>
  <c r="AS25" i="42"/>
  <c r="L134" i="96" s="1"/>
  <c r="K134" i="96" s="1"/>
  <c r="AS24" i="42"/>
  <c r="L133" i="96" s="1"/>
  <c r="K133" i="96" s="1"/>
  <c r="AS23" i="42"/>
  <c r="L131" i="96" s="1"/>
  <c r="K131" i="96" s="1"/>
  <c r="AV21" i="42"/>
  <c r="L153" i="96" s="1"/>
  <c r="K153" i="96" s="1"/>
  <c r="AP21" i="42"/>
  <c r="L150" i="96" s="1"/>
  <c r="K150" i="96" s="1"/>
  <c r="AM21" i="42"/>
  <c r="L147" i="96" s="1"/>
  <c r="K147" i="96" s="1"/>
  <c r="AJ21" i="42"/>
  <c r="L144" i="96" s="1"/>
  <c r="K144" i="96" s="1"/>
  <c r="AG21" i="42"/>
  <c r="L141" i="96" s="1"/>
  <c r="K141" i="96" s="1"/>
  <c r="AD21" i="42"/>
  <c r="L138" i="96" s="1"/>
  <c r="K138" i="96" s="1"/>
  <c r="AA21" i="42"/>
  <c r="L162" i="96" s="1"/>
  <c r="K162" i="96" s="1"/>
  <c r="X21" i="42"/>
  <c r="L159" i="96" s="1"/>
  <c r="K159" i="96" s="1"/>
  <c r="U21" i="42"/>
  <c r="L156" i="96" s="1"/>
  <c r="K156" i="96" s="1"/>
  <c r="AS20" i="42"/>
  <c r="L130" i="96" s="1"/>
  <c r="K130" i="96" s="1"/>
  <c r="AS19" i="42"/>
  <c r="L129" i="96" s="1"/>
  <c r="K129" i="96" s="1"/>
  <c r="AS18" i="42"/>
  <c r="L128" i="96" s="1"/>
  <c r="K128" i="96" s="1"/>
  <c r="AV16" i="42"/>
  <c r="AP16" i="42"/>
  <c r="AM16" i="42"/>
  <c r="AJ16" i="42"/>
  <c r="AG16" i="42"/>
  <c r="AD16" i="42"/>
  <c r="AA16" i="42"/>
  <c r="X16" i="42"/>
  <c r="U16" i="42"/>
  <c r="AS15" i="42"/>
  <c r="L100" i="96" s="1"/>
  <c r="K100" i="96" s="1"/>
  <c r="M100" i="96" s="1"/>
  <c r="AS14" i="42"/>
  <c r="L68" i="96" s="1"/>
  <c r="K68" i="96" s="1"/>
  <c r="AS13" i="42"/>
  <c r="L67" i="96" s="1"/>
  <c r="K67" i="96" s="1"/>
  <c r="U83" i="77"/>
  <c r="L478" i="96" s="1"/>
  <c r="K478" i="96" s="1"/>
  <c r="M478" i="96" s="1"/>
  <c r="U70" i="77"/>
  <c r="L477" i="96" s="1"/>
  <c r="K477" i="96" s="1"/>
  <c r="M477" i="96" s="1"/>
  <c r="U62" i="77"/>
  <c r="L476" i="96" s="1"/>
  <c r="K476" i="96" s="1"/>
  <c r="M476" i="96" s="1"/>
  <c r="U69" i="62"/>
  <c r="L480" i="96" s="1"/>
  <c r="K480" i="96" s="1"/>
  <c r="M480" i="96" s="1"/>
  <c r="U45" i="62"/>
  <c r="L479" i="96" s="1"/>
  <c r="K479" i="96" s="1"/>
  <c r="M479" i="96" s="1"/>
  <c r="I32" i="96" l="1"/>
  <c r="H32" i="96" s="1"/>
  <c r="M32" i="96" s="1"/>
  <c r="I33" i="96"/>
  <c r="H33" i="96" s="1"/>
  <c r="M33" i="96" s="1"/>
  <c r="I68" i="96"/>
  <c r="H68" i="96" s="1"/>
  <c r="M68" i="96" s="1"/>
  <c r="I64" i="96"/>
  <c r="H64" i="96" s="1"/>
  <c r="I40" i="96"/>
  <c r="H40" i="96" s="1"/>
  <c r="M40" i="96" s="1"/>
  <c r="I21" i="96"/>
  <c r="H21" i="96" s="1"/>
  <c r="M21" i="96" s="1"/>
  <c r="I59" i="96"/>
  <c r="H59" i="96" s="1"/>
  <c r="I63" i="96"/>
  <c r="H63" i="96" s="1"/>
  <c r="I41" i="96"/>
  <c r="H41" i="96" s="1"/>
  <c r="M41" i="96" s="1"/>
  <c r="H241" i="96"/>
  <c r="H230" i="96"/>
  <c r="I55" i="96"/>
  <c r="H55" i="96" s="1"/>
  <c r="M55" i="96" s="1"/>
  <c r="I54" i="96"/>
  <c r="H54" i="96" s="1"/>
  <c r="M54" i="96" s="1"/>
  <c r="H257" i="96"/>
  <c r="L39" i="96"/>
  <c r="K39" i="96" s="1"/>
  <c r="M279" i="96"/>
  <c r="M253" i="96"/>
  <c r="M128" i="96"/>
  <c r="L353" i="96"/>
  <c r="K353" i="96" s="1"/>
  <c r="M353" i="96" s="1"/>
  <c r="I129" i="96"/>
  <c r="H129" i="96" s="1"/>
  <c r="L354" i="96"/>
  <c r="K354" i="96" s="1"/>
  <c r="M354" i="96" s="1"/>
  <c r="I130" i="96"/>
  <c r="H130" i="96" s="1"/>
  <c r="M130" i="96" s="1"/>
  <c r="I132" i="96"/>
  <c r="H132" i="96" s="1"/>
  <c r="I131" i="96"/>
  <c r="H131" i="96" s="1"/>
  <c r="M131" i="96" s="1"/>
  <c r="I121" i="96"/>
  <c r="H121" i="96" s="1"/>
  <c r="L359" i="96"/>
  <c r="K359" i="96" s="1"/>
  <c r="M359" i="96" s="1"/>
  <c r="I133" i="96"/>
  <c r="H133" i="96" s="1"/>
  <c r="M133" i="96" s="1"/>
  <c r="L360" i="96"/>
  <c r="K360" i="96" s="1"/>
  <c r="M360" i="96" s="1"/>
  <c r="I134" i="96"/>
  <c r="H134" i="96" s="1"/>
  <c r="M134" i="96" s="1"/>
  <c r="M135" i="96"/>
  <c r="L365" i="96"/>
  <c r="K365" i="96" s="1"/>
  <c r="M365" i="96" s="1"/>
  <c r="I136" i="96"/>
  <c r="H136" i="96" s="1"/>
  <c r="M136" i="96" s="1"/>
  <c r="L366" i="96"/>
  <c r="K366" i="96" s="1"/>
  <c r="M366" i="96" s="1"/>
  <c r="I137" i="96"/>
  <c r="H137" i="96" s="1"/>
  <c r="M137" i="96" s="1"/>
  <c r="I34" i="96"/>
  <c r="H34" i="96" s="1"/>
  <c r="M34" i="96" s="1"/>
  <c r="I35" i="96"/>
  <c r="H35" i="96" s="1"/>
  <c r="M35" i="96" s="1"/>
  <c r="I61" i="96"/>
  <c r="H61" i="96" s="1"/>
  <c r="I39" i="96"/>
  <c r="H39" i="96" s="1"/>
  <c r="M39" i="96" s="1"/>
  <c r="I38" i="96"/>
  <c r="H38" i="96" s="1"/>
  <c r="M38" i="96" s="1"/>
  <c r="I20" i="96"/>
  <c r="H20" i="96" s="1"/>
  <c r="M20" i="96" s="1"/>
  <c r="I58" i="96"/>
  <c r="H58" i="96" s="1"/>
  <c r="I67" i="96"/>
  <c r="H67" i="96" s="1"/>
  <c r="M67" i="96" s="1"/>
  <c r="I62" i="96"/>
  <c r="H62" i="96" s="1"/>
  <c r="I48" i="96"/>
  <c r="H48" i="96" s="1"/>
  <c r="M48" i="96" s="1"/>
  <c r="I49" i="96"/>
  <c r="H49" i="96" s="1"/>
  <c r="I56" i="96"/>
  <c r="H56" i="96" s="1"/>
  <c r="M56" i="96" s="1"/>
  <c r="I57" i="96"/>
  <c r="H57" i="96" s="1"/>
  <c r="M57" i="96" s="1"/>
  <c r="H268" i="96"/>
  <c r="L49" i="96"/>
  <c r="K49" i="96" s="1"/>
  <c r="I36" i="96"/>
  <c r="H36" i="96" s="1"/>
  <c r="M36" i="96" s="1"/>
  <c r="I37" i="96"/>
  <c r="H37" i="96" s="1"/>
  <c r="M37" i="96" s="1"/>
  <c r="I50" i="96"/>
  <c r="H50" i="96" s="1"/>
  <c r="M50" i="96" s="1"/>
  <c r="I51" i="96"/>
  <c r="H51" i="96" s="1"/>
  <c r="M51" i="96" s="1"/>
  <c r="M277" i="96"/>
  <c r="H409" i="96"/>
  <c r="I125" i="96"/>
  <c r="H125" i="96" s="1"/>
  <c r="I31" i="96"/>
  <c r="H31" i="96" s="1"/>
  <c r="M31" i="96" s="1"/>
  <c r="I30" i="96"/>
  <c r="H30" i="96" s="1"/>
  <c r="M30" i="96" s="1"/>
  <c r="I52" i="96"/>
  <c r="H52" i="96" s="1"/>
  <c r="M52" i="96" s="1"/>
  <c r="I53" i="96"/>
  <c r="H53" i="96" s="1"/>
  <c r="M53" i="96" s="1"/>
  <c r="I160" i="96"/>
  <c r="H160" i="96" s="1"/>
  <c r="M160" i="96" s="1"/>
  <c r="I159" i="96"/>
  <c r="H159" i="96" s="1"/>
  <c r="M159" i="96" s="1"/>
  <c r="I138" i="96"/>
  <c r="H138" i="96" s="1"/>
  <c r="M138" i="96" s="1"/>
  <c r="I139" i="96"/>
  <c r="H139" i="96" s="1"/>
  <c r="M139" i="96" s="1"/>
  <c r="I144" i="96"/>
  <c r="H144" i="96" s="1"/>
  <c r="M144" i="96" s="1"/>
  <c r="I145" i="96"/>
  <c r="H145" i="96" s="1"/>
  <c r="M145" i="96" s="1"/>
  <c r="I150" i="96"/>
  <c r="H150" i="96" s="1"/>
  <c r="M150" i="96" s="1"/>
  <c r="I151" i="96"/>
  <c r="H151" i="96" s="1"/>
  <c r="M151" i="96" s="1"/>
  <c r="I156" i="96"/>
  <c r="H156" i="96" s="1"/>
  <c r="M156" i="96" s="1"/>
  <c r="I157" i="96"/>
  <c r="H157" i="96" s="1"/>
  <c r="M157" i="96" s="1"/>
  <c r="I162" i="96"/>
  <c r="H162" i="96" s="1"/>
  <c r="M162" i="96" s="1"/>
  <c r="I163" i="96"/>
  <c r="H163" i="96" s="1"/>
  <c r="M163" i="96" s="1"/>
  <c r="I142" i="96"/>
  <c r="H142" i="96" s="1"/>
  <c r="M142" i="96" s="1"/>
  <c r="I141" i="96"/>
  <c r="H141" i="96" s="1"/>
  <c r="M141" i="96" s="1"/>
  <c r="I148" i="96"/>
  <c r="H148" i="96" s="1"/>
  <c r="M148" i="96" s="1"/>
  <c r="I147" i="96"/>
  <c r="H147" i="96" s="1"/>
  <c r="M147" i="96" s="1"/>
  <c r="I154" i="96"/>
  <c r="H154" i="96" s="1"/>
  <c r="M154" i="96" s="1"/>
  <c r="I153" i="96"/>
  <c r="H153" i="96" s="1"/>
  <c r="M153" i="96" s="1"/>
  <c r="M302" i="96"/>
  <c r="M290" i="96"/>
  <c r="M286" i="96"/>
  <c r="M306" i="96"/>
  <c r="M344" i="96"/>
  <c r="M280" i="96"/>
  <c r="M299" i="96"/>
  <c r="M282" i="96"/>
  <c r="M276" i="96"/>
  <c r="M346" i="96"/>
  <c r="M333" i="96"/>
  <c r="M343" i="96"/>
  <c r="M293" i="96"/>
  <c r="M275" i="96"/>
  <c r="M300" i="96"/>
  <c r="M284" i="96"/>
  <c r="M288" i="96"/>
  <c r="M305" i="96"/>
  <c r="M256" i="96"/>
  <c r="M308" i="96"/>
  <c r="M255" i="96"/>
  <c r="L458" i="96"/>
  <c r="K458" i="96" s="1"/>
  <c r="M458" i="96" s="1"/>
  <c r="L452" i="96"/>
  <c r="K452" i="96" s="1"/>
  <c r="M452" i="96" s="1"/>
  <c r="L437" i="96"/>
  <c r="K437" i="96" s="1"/>
  <c r="M437" i="96" s="1"/>
  <c r="L466" i="96"/>
  <c r="K466" i="96" s="1"/>
  <c r="M466" i="96" s="1"/>
  <c r="L454" i="96"/>
  <c r="K454" i="96" s="1"/>
  <c r="M454" i="96" s="1"/>
  <c r="L373" i="96"/>
  <c r="K373" i="96" s="1"/>
  <c r="M373" i="96" s="1"/>
  <c r="L379" i="96"/>
  <c r="K379" i="96" s="1"/>
  <c r="M379" i="96" s="1"/>
  <c r="L385" i="96"/>
  <c r="K385" i="96" s="1"/>
  <c r="M385" i="96" s="1"/>
  <c r="L319" i="96"/>
  <c r="K319" i="96" s="1"/>
  <c r="M319" i="96" s="1"/>
  <c r="H323" i="96"/>
  <c r="L322" i="96"/>
  <c r="K322" i="96" s="1"/>
  <c r="M322" i="96" s="1"/>
  <c r="L180" i="96"/>
  <c r="K180" i="96" s="1"/>
  <c r="M180" i="96" s="1"/>
  <c r="H186" i="96"/>
  <c r="L219" i="96"/>
  <c r="K219" i="96" s="1"/>
  <c r="M219" i="96" s="1"/>
  <c r="H221" i="96"/>
  <c r="L436" i="96"/>
  <c r="K436" i="96" s="1"/>
  <c r="M436" i="96" s="1"/>
  <c r="AC41" i="42"/>
  <c r="L462" i="96"/>
  <c r="K462" i="96" s="1"/>
  <c r="M462" i="96" s="1"/>
  <c r="L453" i="96"/>
  <c r="K453" i="96" s="1"/>
  <c r="M453" i="96" s="1"/>
  <c r="L438" i="96"/>
  <c r="K438" i="96" s="1"/>
  <c r="M438" i="96" s="1"/>
  <c r="L389" i="96"/>
  <c r="K389" i="96" s="1"/>
  <c r="M389" i="96" s="1"/>
  <c r="H398" i="96"/>
  <c r="L401" i="96"/>
  <c r="K401" i="96" s="1"/>
  <c r="M401" i="96" s="1"/>
  <c r="H410" i="96"/>
  <c r="L413" i="96"/>
  <c r="K413" i="96" s="1"/>
  <c r="M413" i="96" s="1"/>
  <c r="H422" i="96"/>
  <c r="L424" i="96"/>
  <c r="K424" i="96" s="1"/>
  <c r="M424" i="96" s="1"/>
  <c r="L440" i="96"/>
  <c r="K440" i="96" s="1"/>
  <c r="M440" i="96" s="1"/>
  <c r="L472" i="96"/>
  <c r="K472" i="96" s="1"/>
  <c r="M472" i="96" s="1"/>
  <c r="L425" i="96"/>
  <c r="K425" i="96" s="1"/>
  <c r="M425" i="96" s="1"/>
  <c r="L441" i="96"/>
  <c r="K441" i="96" s="1"/>
  <c r="M441" i="96" s="1"/>
  <c r="L473" i="96"/>
  <c r="K473" i="96" s="1"/>
  <c r="M473" i="96" s="1"/>
  <c r="L426" i="96"/>
  <c r="K426" i="96" s="1"/>
  <c r="M426" i="96" s="1"/>
  <c r="L442" i="96"/>
  <c r="K442" i="96" s="1"/>
  <c r="M442" i="96" s="1"/>
  <c r="L474" i="96"/>
  <c r="K474" i="96" s="1"/>
  <c r="M474" i="96" s="1"/>
  <c r="L427" i="96"/>
  <c r="K427" i="96" s="1"/>
  <c r="M427" i="96" s="1"/>
  <c r="L443" i="96"/>
  <c r="K443" i="96" s="1"/>
  <c r="M443" i="96" s="1"/>
  <c r="L475" i="96"/>
  <c r="K475" i="96" s="1"/>
  <c r="M475" i="96" s="1"/>
  <c r="L428" i="96"/>
  <c r="K428" i="96" s="1"/>
  <c r="M428" i="96" s="1"/>
  <c r="L460" i="96"/>
  <c r="K460" i="96" s="1"/>
  <c r="M460" i="96" s="1"/>
  <c r="H463" i="96"/>
  <c r="L445" i="96"/>
  <c r="K445" i="96" s="1"/>
  <c r="M445" i="96" s="1"/>
  <c r="L430" i="96"/>
  <c r="K430" i="96" s="1"/>
  <c r="M430" i="96" s="1"/>
  <c r="L446" i="96"/>
  <c r="K446" i="96" s="1"/>
  <c r="M446" i="96" s="1"/>
  <c r="L468" i="96"/>
  <c r="K468" i="96" s="1"/>
  <c r="M468" i="96" s="1"/>
  <c r="H471" i="96"/>
  <c r="L431" i="96"/>
  <c r="K431" i="96" s="1"/>
  <c r="M431" i="96" s="1"/>
  <c r="L447" i="96"/>
  <c r="K447" i="96" s="1"/>
  <c r="M447" i="96" s="1"/>
  <c r="AO41" i="42"/>
  <c r="L370" i="96"/>
  <c r="K370" i="96" s="1"/>
  <c r="M370" i="96" s="1"/>
  <c r="H375" i="96"/>
  <c r="L374" i="96"/>
  <c r="K374" i="96" s="1"/>
  <c r="M374" i="96" s="1"/>
  <c r="L376" i="96"/>
  <c r="K376" i="96" s="1"/>
  <c r="M376" i="96" s="1"/>
  <c r="H381" i="96"/>
  <c r="L380" i="96"/>
  <c r="K380" i="96" s="1"/>
  <c r="M380" i="96" s="1"/>
  <c r="L382" i="96"/>
  <c r="K382" i="96" s="1"/>
  <c r="M382" i="96" s="1"/>
  <c r="H387" i="96"/>
  <c r="L386" i="96"/>
  <c r="K386" i="96" s="1"/>
  <c r="M386" i="96" s="1"/>
  <c r="I350" i="96"/>
  <c r="L325" i="96"/>
  <c r="K325" i="96" s="1"/>
  <c r="M325" i="96" s="1"/>
  <c r="H331" i="96"/>
  <c r="L456" i="96"/>
  <c r="K456" i="96" s="1"/>
  <c r="M456" i="96" s="1"/>
  <c r="H459" i="96"/>
  <c r="L444" i="96"/>
  <c r="K444" i="96" s="1"/>
  <c r="M444" i="96" s="1"/>
  <c r="L429" i="96"/>
  <c r="K429" i="96" s="1"/>
  <c r="M429" i="96" s="1"/>
  <c r="L464" i="96"/>
  <c r="K464" i="96" s="1"/>
  <c r="M464" i="96" s="1"/>
  <c r="H467" i="96"/>
  <c r="L457" i="96"/>
  <c r="K457" i="96" s="1"/>
  <c r="M457" i="96" s="1"/>
  <c r="L432" i="96"/>
  <c r="K432" i="96" s="1"/>
  <c r="M432" i="96" s="1"/>
  <c r="L448" i="96"/>
  <c r="K448" i="96" s="1"/>
  <c r="M448" i="96" s="1"/>
  <c r="L461" i="96"/>
  <c r="K461" i="96" s="1"/>
  <c r="M461" i="96" s="1"/>
  <c r="L433" i="96"/>
  <c r="K433" i="96" s="1"/>
  <c r="M433" i="96" s="1"/>
  <c r="L449" i="96"/>
  <c r="K449" i="96" s="1"/>
  <c r="M449" i="96" s="1"/>
  <c r="L465" i="96"/>
  <c r="K465" i="96" s="1"/>
  <c r="M465" i="96" s="1"/>
  <c r="L434" i="96"/>
  <c r="K434" i="96" s="1"/>
  <c r="M434" i="96" s="1"/>
  <c r="L450" i="96"/>
  <c r="K450" i="96" s="1"/>
  <c r="M450" i="96" s="1"/>
  <c r="L469" i="96"/>
  <c r="K469" i="96" s="1"/>
  <c r="M469" i="96" s="1"/>
  <c r="L435" i="96"/>
  <c r="K435" i="96" s="1"/>
  <c r="M435" i="96" s="1"/>
  <c r="L451" i="96"/>
  <c r="K451" i="96" s="1"/>
  <c r="M451" i="96" s="1"/>
  <c r="H390" i="96"/>
  <c r="H396" i="96"/>
  <c r="H420" i="96"/>
  <c r="L352" i="96"/>
  <c r="K352" i="96" s="1"/>
  <c r="M352" i="96" s="1"/>
  <c r="L356" i="96"/>
  <c r="K356" i="96" s="1"/>
  <c r="M356" i="96" s="1"/>
  <c r="L358" i="96"/>
  <c r="K358" i="96" s="1"/>
  <c r="M358" i="96" s="1"/>
  <c r="L362" i="96"/>
  <c r="K362" i="96" s="1"/>
  <c r="M362" i="96" s="1"/>
  <c r="L364" i="96"/>
  <c r="K364" i="96" s="1"/>
  <c r="M364" i="96" s="1"/>
  <c r="L368" i="96"/>
  <c r="K368" i="96" s="1"/>
  <c r="M368" i="96" s="1"/>
  <c r="L324" i="96"/>
  <c r="K324" i="96" s="1"/>
  <c r="M324" i="96" s="1"/>
  <c r="L327" i="96"/>
  <c r="K327" i="96" s="1"/>
  <c r="M327" i="96" s="1"/>
  <c r="L316" i="96"/>
  <c r="K316" i="96" s="1"/>
  <c r="M316" i="96" s="1"/>
  <c r="H222" i="96"/>
  <c r="L195" i="96"/>
  <c r="K195" i="96" s="1"/>
  <c r="M195" i="96" s="1"/>
  <c r="L167" i="96"/>
  <c r="K167" i="96" s="1"/>
  <c r="M167" i="96" s="1"/>
  <c r="L185" i="96"/>
  <c r="K185" i="96" s="1"/>
  <c r="M185" i="96" s="1"/>
  <c r="L172" i="96"/>
  <c r="K172" i="96" s="1"/>
  <c r="M172" i="96" s="1"/>
  <c r="L231" i="96"/>
  <c r="K231" i="96" s="1"/>
  <c r="M231" i="96" s="1"/>
  <c r="L176" i="96"/>
  <c r="K176" i="96" s="1"/>
  <c r="M176" i="96" s="1"/>
  <c r="L192" i="96"/>
  <c r="K192" i="96" s="1"/>
  <c r="M192" i="96" s="1"/>
  <c r="L208" i="96"/>
  <c r="K208" i="96" s="1"/>
  <c r="M208" i="96" s="1"/>
  <c r="H304" i="96"/>
  <c r="L269" i="96"/>
  <c r="K269" i="96" s="1"/>
  <c r="M269" i="96" s="1"/>
  <c r="L261" i="96"/>
  <c r="K261" i="96" s="1"/>
  <c r="M261" i="96" s="1"/>
  <c r="L264" i="96"/>
  <c r="K264" i="96" s="1"/>
  <c r="M264" i="96" s="1"/>
  <c r="L250" i="96"/>
  <c r="H179" i="96"/>
  <c r="H397" i="96"/>
  <c r="H330" i="96"/>
  <c r="H329" i="96"/>
  <c r="H357" i="96"/>
  <c r="L321" i="96"/>
  <c r="K321" i="96" s="1"/>
  <c r="M321" i="96" s="1"/>
  <c r="K196" i="96"/>
  <c r="M196" i="96" s="1"/>
  <c r="L168" i="96"/>
  <c r="K168" i="96" s="1"/>
  <c r="M168" i="96" s="1"/>
  <c r="L184" i="96"/>
  <c r="K184" i="96" s="1"/>
  <c r="M184" i="96" s="1"/>
  <c r="L200" i="96"/>
  <c r="K200" i="96" s="1"/>
  <c r="M200" i="96" s="1"/>
  <c r="L187" i="96"/>
  <c r="K187" i="96" s="1"/>
  <c r="M187" i="96" s="1"/>
  <c r="L173" i="96"/>
  <c r="K173" i="96" s="1"/>
  <c r="M173" i="96" s="1"/>
  <c r="L234" i="96"/>
  <c r="K234" i="96" s="1"/>
  <c r="M234" i="96" s="1"/>
  <c r="L207" i="96"/>
  <c r="K207" i="96" s="1"/>
  <c r="M207" i="96" s="1"/>
  <c r="L258" i="96"/>
  <c r="K258" i="96" s="1"/>
  <c r="M258" i="96" s="1"/>
  <c r="L249" i="96"/>
  <c r="L265" i="96"/>
  <c r="K265" i="96" s="1"/>
  <c r="M265" i="96" s="1"/>
  <c r="L271" i="96"/>
  <c r="K271" i="96" s="1"/>
  <c r="M271" i="96" s="1"/>
  <c r="H262" i="96"/>
  <c r="H326" i="96"/>
  <c r="H236" i="96"/>
  <c r="I349" i="96"/>
  <c r="L470" i="96"/>
  <c r="K470" i="96" s="1"/>
  <c r="M470" i="96" s="1"/>
  <c r="L439" i="96"/>
  <c r="K439" i="96" s="1"/>
  <c r="M439" i="96" s="1"/>
  <c r="L455" i="96"/>
  <c r="K455" i="96" s="1"/>
  <c r="M455" i="96" s="1"/>
  <c r="L388" i="96"/>
  <c r="K388" i="96" s="1"/>
  <c r="M388" i="96" s="1"/>
  <c r="L391" i="96"/>
  <c r="K391" i="96" s="1"/>
  <c r="M391" i="96" s="1"/>
  <c r="L394" i="96"/>
  <c r="K394" i="96" s="1"/>
  <c r="M394" i="96" s="1"/>
  <c r="L355" i="96"/>
  <c r="K355" i="96" s="1"/>
  <c r="M355" i="96" s="1"/>
  <c r="L400" i="96"/>
  <c r="K400" i="96" s="1"/>
  <c r="M400" i="96" s="1"/>
  <c r="L403" i="96"/>
  <c r="K403" i="96" s="1"/>
  <c r="M403" i="96" s="1"/>
  <c r="L406" i="96"/>
  <c r="K406" i="96" s="1"/>
  <c r="M406" i="96" s="1"/>
  <c r="L361" i="96"/>
  <c r="K361" i="96" s="1"/>
  <c r="M361" i="96" s="1"/>
  <c r="L412" i="96"/>
  <c r="K412" i="96" s="1"/>
  <c r="M412" i="96" s="1"/>
  <c r="L415" i="96"/>
  <c r="K415" i="96" s="1"/>
  <c r="M415" i="96" s="1"/>
  <c r="L418" i="96"/>
  <c r="K418" i="96" s="1"/>
  <c r="M418" i="96" s="1"/>
  <c r="L367" i="96"/>
  <c r="K367" i="96" s="1"/>
  <c r="M367" i="96" s="1"/>
  <c r="L314" i="96"/>
  <c r="K314" i="96" s="1"/>
  <c r="M314" i="96" s="1"/>
  <c r="L317" i="96"/>
  <c r="K317" i="96" s="1"/>
  <c r="M317" i="96" s="1"/>
  <c r="H223" i="96"/>
  <c r="L216" i="96"/>
  <c r="K216" i="96" s="1"/>
  <c r="M216" i="96" s="1"/>
  <c r="L199" i="96"/>
  <c r="K199" i="96" s="1"/>
  <c r="M199" i="96" s="1"/>
  <c r="L225" i="96"/>
  <c r="K225" i="96" s="1"/>
  <c r="M225" i="96" s="1"/>
  <c r="L202" i="96"/>
  <c r="K202" i="96" s="1"/>
  <c r="M202" i="96" s="1"/>
  <c r="L174" i="96"/>
  <c r="K174" i="96" s="1"/>
  <c r="M174" i="96" s="1"/>
  <c r="L237" i="96"/>
  <c r="K237" i="96" s="1"/>
  <c r="M237" i="96" s="1"/>
  <c r="L178" i="96"/>
  <c r="K178" i="96" s="1"/>
  <c r="M178" i="96" s="1"/>
  <c r="L294" i="96"/>
  <c r="K294" i="96" s="1"/>
  <c r="M294" i="96" s="1"/>
  <c r="L259" i="96"/>
  <c r="K259" i="96" s="1"/>
  <c r="M259" i="96" s="1"/>
  <c r="L270" i="96"/>
  <c r="K270" i="96" s="1"/>
  <c r="M270" i="96" s="1"/>
  <c r="L266" i="96"/>
  <c r="K266" i="96" s="1"/>
  <c r="M266" i="96" s="1"/>
  <c r="H233" i="96"/>
  <c r="H240" i="96"/>
  <c r="H363" i="96"/>
  <c r="H393" i="96"/>
  <c r="H402" i="96"/>
  <c r="H408" i="96"/>
  <c r="H414" i="96"/>
  <c r="H417" i="96"/>
  <c r="L226" i="96"/>
  <c r="K226" i="96" s="1"/>
  <c r="M226" i="96" s="1"/>
  <c r="L228" i="96"/>
  <c r="K228" i="96" s="1"/>
  <c r="M228" i="96" s="1"/>
  <c r="L175" i="96"/>
  <c r="K175" i="96" s="1"/>
  <c r="M175" i="96" s="1"/>
  <c r="L177" i="96"/>
  <c r="K177" i="96" s="1"/>
  <c r="M177" i="96" s="1"/>
  <c r="L193" i="96"/>
  <c r="K193" i="96" s="1"/>
  <c r="M193" i="96" s="1"/>
  <c r="I312" i="96"/>
  <c r="L303" i="96"/>
  <c r="K303" i="96" s="1"/>
  <c r="M303" i="96" s="1"/>
  <c r="L260" i="96"/>
  <c r="K260" i="96" s="1"/>
  <c r="M260" i="96" s="1"/>
  <c r="L263" i="96"/>
  <c r="K263" i="96" s="1"/>
  <c r="M263" i="96" s="1"/>
  <c r="L267" i="96"/>
  <c r="K267" i="96" s="1"/>
  <c r="M267" i="96" s="1"/>
  <c r="H201" i="96"/>
  <c r="H369" i="96"/>
  <c r="H405" i="96"/>
  <c r="H421" i="96"/>
  <c r="L291" i="96"/>
  <c r="K291" i="96" s="1"/>
  <c r="M291" i="96" s="1"/>
  <c r="I337" i="96"/>
  <c r="L166" i="96"/>
  <c r="K166" i="96" s="1"/>
  <c r="M166" i="96" s="1"/>
  <c r="L170" i="96"/>
  <c r="K170" i="96" s="1"/>
  <c r="M170" i="96" s="1"/>
  <c r="L214" i="96"/>
  <c r="K214" i="96" s="1"/>
  <c r="M214" i="96" s="1"/>
  <c r="H215" i="96"/>
  <c r="I311" i="96"/>
  <c r="I304" i="96"/>
  <c r="L248" i="96"/>
  <c r="I257" i="96"/>
  <c r="L254" i="96"/>
  <c r="K254" i="96" s="1"/>
  <c r="M254" i="96" s="1"/>
  <c r="L245" i="96"/>
  <c r="K245" i="96" s="1"/>
  <c r="M245" i="96" s="1"/>
  <c r="M77" i="96"/>
  <c r="M75" i="96"/>
  <c r="M76" i="96"/>
  <c r="L243" i="96"/>
  <c r="K243" i="96" s="1"/>
  <c r="M243" i="96" s="1"/>
  <c r="M72" i="96"/>
  <c r="H247" i="96"/>
  <c r="L210" i="96"/>
  <c r="K210" i="96" s="1"/>
  <c r="M210" i="96" s="1"/>
  <c r="L165" i="96"/>
  <c r="K165" i="96" s="1"/>
  <c r="M165" i="96" s="1"/>
  <c r="L169" i="96"/>
  <c r="K169" i="96" s="1"/>
  <c r="M169" i="96" s="1"/>
  <c r="H212" i="96"/>
  <c r="H171" i="96"/>
  <c r="T41" i="42"/>
  <c r="Z41" i="42"/>
  <c r="AF41" i="42"/>
  <c r="AL41" i="42"/>
  <c r="Z15" i="93"/>
  <c r="Z22" i="93"/>
  <c r="T24" i="93"/>
  <c r="I357" i="96" s="1"/>
  <c r="Z18" i="93"/>
  <c r="I393" i="96" s="1"/>
  <c r="Z21" i="93"/>
  <c r="I396" i="96" s="1"/>
  <c r="AA35" i="93"/>
  <c r="L62" i="96" s="1"/>
  <c r="K62" i="96" s="1"/>
  <c r="Z28" i="93"/>
  <c r="I402" i="96" s="1"/>
  <c r="Z35" i="93"/>
  <c r="I409" i="96" s="1"/>
  <c r="T37" i="93"/>
  <c r="U37" i="93" s="1"/>
  <c r="L87" i="96" s="1"/>
  <c r="K87" i="96" s="1"/>
  <c r="Z31" i="93"/>
  <c r="Z34" i="93"/>
  <c r="I408" i="96" s="1"/>
  <c r="Z41" i="93"/>
  <c r="Z48" i="93"/>
  <c r="T50" i="93"/>
  <c r="I369" i="96" s="1"/>
  <c r="AA44" i="93"/>
  <c r="Z44" i="93"/>
  <c r="I417" i="96" s="1"/>
  <c r="Z47" i="93"/>
  <c r="I420" i="96" s="1"/>
  <c r="AA18" i="66"/>
  <c r="L348" i="96" s="1"/>
  <c r="K348" i="96" s="1"/>
  <c r="M348" i="96" s="1"/>
  <c r="AA19" i="66"/>
  <c r="L111" i="96" s="1"/>
  <c r="K111" i="96" s="1"/>
  <c r="M111" i="96" s="1"/>
  <c r="AA20" i="66"/>
  <c r="L112" i="96" s="1"/>
  <c r="K112" i="96" s="1"/>
  <c r="M112" i="96" s="1"/>
  <c r="X21" i="66"/>
  <c r="L342" i="96" s="1"/>
  <c r="K342" i="96" s="1"/>
  <c r="M342" i="96" s="1"/>
  <c r="Z20" i="59"/>
  <c r="AA20" i="59" s="1"/>
  <c r="L109" i="96" s="1"/>
  <c r="K109" i="96" s="1"/>
  <c r="M109" i="96" s="1"/>
  <c r="W21" i="59"/>
  <c r="AA15" i="58"/>
  <c r="AA22" i="58"/>
  <c r="L58" i="96" s="1"/>
  <c r="K58" i="96" s="1"/>
  <c r="U24" i="58"/>
  <c r="L84" i="96" s="1"/>
  <c r="K84" i="96" s="1"/>
  <c r="M84" i="96" s="1"/>
  <c r="AJ22" i="73"/>
  <c r="L43" i="96" s="1"/>
  <c r="K43" i="96" s="1"/>
  <c r="AA29" i="73"/>
  <c r="L47" i="96" s="1"/>
  <c r="K47" i="96" s="1"/>
  <c r="AA13" i="65"/>
  <c r="AM13" i="65"/>
  <c r="T33" i="65"/>
  <c r="AC26" i="84"/>
  <c r="I223" i="96" s="1"/>
  <c r="W27" i="84"/>
  <c r="AC18" i="84"/>
  <c r="I215" i="96" s="1"/>
  <c r="AC24" i="84"/>
  <c r="I221" i="96" s="1"/>
  <c r="AC45" i="84"/>
  <c r="AD45" i="84" s="1"/>
  <c r="L18" i="96" s="1"/>
  <c r="K18" i="96" s="1"/>
  <c r="W46" i="84"/>
  <c r="AC34" i="84"/>
  <c r="I230" i="96" s="1"/>
  <c r="AC40" i="84"/>
  <c r="I236" i="96" s="1"/>
  <c r="AR16" i="42"/>
  <c r="AR21" i="42"/>
  <c r="AR26" i="42"/>
  <c r="AR31" i="42"/>
  <c r="W41" i="42"/>
  <c r="AI41" i="42"/>
  <c r="AU41" i="42"/>
  <c r="Z23" i="93"/>
  <c r="I398" i="96" s="1"/>
  <c r="W24" i="93"/>
  <c r="I375" i="96" s="1"/>
  <c r="AA36" i="93"/>
  <c r="L64" i="96" s="1"/>
  <c r="K64" i="96" s="1"/>
  <c r="Z36" i="93"/>
  <c r="W37" i="93"/>
  <c r="I381" i="96" s="1"/>
  <c r="Z49" i="93"/>
  <c r="I422" i="96" s="1"/>
  <c r="W50" i="93"/>
  <c r="I387" i="96" s="1"/>
  <c r="AA15" i="66"/>
  <c r="H351" i="96" s="1"/>
  <c r="U21" i="66"/>
  <c r="L337" i="96" s="1"/>
  <c r="K337" i="96" s="1"/>
  <c r="M337" i="96" s="1"/>
  <c r="Z15" i="59"/>
  <c r="Z19" i="59"/>
  <c r="T21" i="59"/>
  <c r="Z18" i="59"/>
  <c r="I329" i="96" s="1"/>
  <c r="AA18" i="58"/>
  <c r="AA21" i="58"/>
  <c r="L310" i="96" s="1"/>
  <c r="K310" i="96" s="1"/>
  <c r="M310" i="96" s="1"/>
  <c r="AA23" i="58"/>
  <c r="L59" i="96" s="1"/>
  <c r="K59" i="96" s="1"/>
  <c r="X24" i="58"/>
  <c r="L85" i="96" s="1"/>
  <c r="K85" i="96" s="1"/>
  <c r="M85" i="96" s="1"/>
  <c r="AA16" i="73"/>
  <c r="L45" i="96" s="1"/>
  <c r="K45" i="96" s="1"/>
  <c r="AJ16" i="73"/>
  <c r="L42" i="96" s="1"/>
  <c r="K42" i="96" s="1"/>
  <c r="AA22" i="73"/>
  <c r="L46" i="96" s="1"/>
  <c r="K46" i="96" s="1"/>
  <c r="AJ29" i="73"/>
  <c r="L44" i="96" s="1"/>
  <c r="K44" i="96" s="1"/>
  <c r="AJ13" i="65"/>
  <c r="AP13" i="65"/>
  <c r="AC15" i="84"/>
  <c r="AC25" i="84"/>
  <c r="I222" i="96" s="1"/>
  <c r="T27" i="84"/>
  <c r="Z27" i="84"/>
  <c r="AA27" i="84" s="1"/>
  <c r="I28" i="96" s="1"/>
  <c r="H28" i="96" s="1"/>
  <c r="AC21" i="84"/>
  <c r="I218" i="96" s="1"/>
  <c r="AC31" i="84"/>
  <c r="AC44" i="84"/>
  <c r="I240" i="96" s="1"/>
  <c r="T46" i="84"/>
  <c r="I179" i="96" s="1"/>
  <c r="Z46" i="84"/>
  <c r="AC37" i="84"/>
  <c r="I233" i="96" s="1"/>
  <c r="AC43" i="84"/>
  <c r="I239" i="96" s="1"/>
  <c r="T79" i="62"/>
  <c r="AF25" i="72"/>
  <c r="AC25" i="72"/>
  <c r="W25" i="72"/>
  <c r="T25" i="72"/>
  <c r="W31" i="66"/>
  <c r="T31" i="66"/>
  <c r="W34" i="58"/>
  <c r="T34" i="58"/>
  <c r="AF39" i="73"/>
  <c r="AC39" i="73"/>
  <c r="W39" i="73"/>
  <c r="M59" i="96" l="1"/>
  <c r="U46" i="84"/>
  <c r="L22" i="96" s="1"/>
  <c r="K22" i="96" s="1"/>
  <c r="M62" i="96"/>
  <c r="AI39" i="73"/>
  <c r="AD37" i="84"/>
  <c r="L233" i="96" s="1"/>
  <c r="K233" i="96" s="1"/>
  <c r="Z21" i="66"/>
  <c r="AD24" i="84"/>
  <c r="L221" i="96" s="1"/>
  <c r="K221" i="96" s="1"/>
  <c r="AA21" i="93"/>
  <c r="I110" i="96"/>
  <c r="H110" i="96" s="1"/>
  <c r="I113" i="96"/>
  <c r="H113" i="96" s="1"/>
  <c r="M49" i="96"/>
  <c r="M58" i="96"/>
  <c r="M64" i="96"/>
  <c r="M233" i="96"/>
  <c r="M221" i="96"/>
  <c r="M79" i="96"/>
  <c r="M73" i="96"/>
  <c r="M87" i="96"/>
  <c r="M80" i="96"/>
  <c r="M78" i="96"/>
  <c r="M74" i="96"/>
  <c r="L241" i="96"/>
  <c r="K241" i="96" s="1"/>
  <c r="AA46" i="84"/>
  <c r="L28" i="96" s="1"/>
  <c r="K28" i="96" s="1"/>
  <c r="M28" i="96" s="1"/>
  <c r="L307" i="96"/>
  <c r="K307" i="96" s="1"/>
  <c r="M307" i="96" s="1"/>
  <c r="I471" i="96"/>
  <c r="L283" i="96"/>
  <c r="K283" i="96" s="1"/>
  <c r="M283" i="96" s="1"/>
  <c r="L350" i="96"/>
  <c r="K350" i="96" s="1"/>
  <c r="M350" i="96" s="1"/>
  <c r="AA31" i="93"/>
  <c r="L409" i="96"/>
  <c r="K409" i="96" s="1"/>
  <c r="M409" i="96" s="1"/>
  <c r="AA18" i="93"/>
  <c r="M129" i="96"/>
  <c r="I241" i="96"/>
  <c r="I194" i="96"/>
  <c r="I201" i="96"/>
  <c r="L289" i="96"/>
  <c r="K289" i="96" s="1"/>
  <c r="M289" i="96" s="1"/>
  <c r="L301" i="96"/>
  <c r="K301" i="96" s="1"/>
  <c r="M301" i="96" s="1"/>
  <c r="I467" i="96"/>
  <c r="AD40" i="84"/>
  <c r="L236" i="96" s="1"/>
  <c r="K236" i="96" s="1"/>
  <c r="M236" i="96" s="1"/>
  <c r="L349" i="96"/>
  <c r="K349" i="96" s="1"/>
  <c r="M349" i="96" s="1"/>
  <c r="AA47" i="93"/>
  <c r="L363" i="96"/>
  <c r="K363" i="96" s="1"/>
  <c r="I421" i="96"/>
  <c r="I326" i="96"/>
  <c r="I331" i="96"/>
  <c r="I323" i="96"/>
  <c r="L179" i="96"/>
  <c r="K179" i="96" s="1"/>
  <c r="M179" i="96" s="1"/>
  <c r="L262" i="96"/>
  <c r="K262" i="96" s="1"/>
  <c r="M262" i="96" s="1"/>
  <c r="L312" i="96"/>
  <c r="K312" i="96" s="1"/>
  <c r="M312" i="96" s="1"/>
  <c r="I351" i="96"/>
  <c r="L345" i="96"/>
  <c r="K345" i="96" s="1"/>
  <c r="M345" i="96" s="1"/>
  <c r="L410" i="96"/>
  <c r="K410" i="96" s="1"/>
  <c r="I463" i="96"/>
  <c r="L331" i="96"/>
  <c r="K331" i="96" s="1"/>
  <c r="M331" i="96" s="1"/>
  <c r="L396" i="96"/>
  <c r="K396" i="96" s="1"/>
  <c r="M396" i="96" s="1"/>
  <c r="I227" i="96"/>
  <c r="I397" i="96"/>
  <c r="K249" i="96"/>
  <c r="M249" i="96" s="1"/>
  <c r="K250" i="96"/>
  <c r="M250" i="96" s="1"/>
  <c r="I330" i="96"/>
  <c r="I363" i="96"/>
  <c r="L201" i="96"/>
  <c r="K201" i="96" s="1"/>
  <c r="M201" i="96" s="1"/>
  <c r="L278" i="96"/>
  <c r="K278" i="96" s="1"/>
  <c r="M278" i="96" s="1"/>
  <c r="I459" i="96"/>
  <c r="L268" i="96"/>
  <c r="K268" i="96" s="1"/>
  <c r="M268" i="96" s="1"/>
  <c r="L417" i="96"/>
  <c r="K417" i="96" s="1"/>
  <c r="M417" i="96" s="1"/>
  <c r="AA34" i="93"/>
  <c r="AA28" i="93"/>
  <c r="I127" i="96" s="1"/>
  <c r="H127" i="96" s="1"/>
  <c r="H411" i="96"/>
  <c r="I209" i="96"/>
  <c r="I318" i="96"/>
  <c r="I414" i="96"/>
  <c r="I405" i="96"/>
  <c r="I390" i="96"/>
  <c r="I410" i="96"/>
  <c r="I186" i="96"/>
  <c r="L311" i="96"/>
  <c r="K311" i="96" s="1"/>
  <c r="M311" i="96" s="1"/>
  <c r="L295" i="96"/>
  <c r="K295" i="96" s="1"/>
  <c r="M295" i="96" s="1"/>
  <c r="L304" i="96"/>
  <c r="K304" i="96" s="1"/>
  <c r="M304" i="96" s="1"/>
  <c r="H313" i="96"/>
  <c r="L257" i="96"/>
  <c r="K257" i="96" s="1"/>
  <c r="M257" i="96" s="1"/>
  <c r="K248" i="96"/>
  <c r="M248" i="96" s="1"/>
  <c r="I247" i="96"/>
  <c r="U27" i="84"/>
  <c r="I212" i="96"/>
  <c r="I171" i="96"/>
  <c r="AD31" i="84"/>
  <c r="AD15" i="84"/>
  <c r="AA19" i="59"/>
  <c r="L108" i="96" s="1"/>
  <c r="K108" i="96" s="1"/>
  <c r="M108" i="96" s="1"/>
  <c r="AA49" i="93"/>
  <c r="L126" i="96" s="1"/>
  <c r="K126" i="96" s="1"/>
  <c r="M126" i="96" s="1"/>
  <c r="X37" i="93"/>
  <c r="L89" i="96" s="1"/>
  <c r="K89" i="96" s="1"/>
  <c r="M89" i="96" s="1"/>
  <c r="AA23" i="93"/>
  <c r="L63" i="96" s="1"/>
  <c r="K63" i="96" s="1"/>
  <c r="M63" i="96" s="1"/>
  <c r="AS26" i="42"/>
  <c r="L71" i="96" s="1"/>
  <c r="K71" i="96" s="1"/>
  <c r="AS16" i="42"/>
  <c r="L69" i="96" s="1"/>
  <c r="K69" i="96" s="1"/>
  <c r="X46" i="84"/>
  <c r="L25" i="96" s="1"/>
  <c r="K25" i="96" s="1"/>
  <c r="X27" i="84"/>
  <c r="I25" i="96" s="1"/>
  <c r="H25" i="96" s="1"/>
  <c r="M25" i="96" s="1"/>
  <c r="Z24" i="58"/>
  <c r="I313" i="96" s="1"/>
  <c r="AA41" i="93"/>
  <c r="H423" i="96" s="1"/>
  <c r="AD43" i="84"/>
  <c r="L239" i="96" s="1"/>
  <c r="K239" i="96" s="1"/>
  <c r="M239" i="96" s="1"/>
  <c r="AD44" i="84"/>
  <c r="L17" i="96" s="1"/>
  <c r="K17" i="96" s="1"/>
  <c r="AD21" i="84"/>
  <c r="L218" i="96" s="1"/>
  <c r="K218" i="96" s="1"/>
  <c r="M218" i="96" s="1"/>
  <c r="AD25" i="84"/>
  <c r="I17" i="96" s="1"/>
  <c r="H17" i="96" s="1"/>
  <c r="AA18" i="59"/>
  <c r="L329" i="96" s="1"/>
  <c r="K329" i="96" s="1"/>
  <c r="M329" i="96" s="1"/>
  <c r="U21" i="59"/>
  <c r="L104" i="96" s="1"/>
  <c r="K104" i="96" s="1"/>
  <c r="M104" i="96" s="1"/>
  <c r="AA15" i="59"/>
  <c r="AA21" i="66"/>
  <c r="L113" i="96" s="1"/>
  <c r="K113" i="96" s="1"/>
  <c r="X50" i="93"/>
  <c r="L124" i="96" s="1"/>
  <c r="K124" i="96" s="1"/>
  <c r="M124" i="96" s="1"/>
  <c r="X24" i="93"/>
  <c r="L88" i="96" s="1"/>
  <c r="K88" i="96" s="1"/>
  <c r="M88" i="96" s="1"/>
  <c r="AS31" i="42"/>
  <c r="L132" i="96" s="1"/>
  <c r="K132" i="96" s="1"/>
  <c r="M132" i="96" s="1"/>
  <c r="AS21" i="42"/>
  <c r="L70" i="96" s="1"/>
  <c r="K70" i="96" s="1"/>
  <c r="AD34" i="84"/>
  <c r="L230" i="96" s="1"/>
  <c r="K230" i="96" s="1"/>
  <c r="M230" i="96" s="1"/>
  <c r="AD18" i="84"/>
  <c r="L215" i="96" s="1"/>
  <c r="K215" i="96" s="1"/>
  <c r="M215" i="96" s="1"/>
  <c r="AD26" i="84"/>
  <c r="I18" i="96" s="1"/>
  <c r="H18" i="96" s="1"/>
  <c r="M18" i="96" s="1"/>
  <c r="X21" i="59"/>
  <c r="L107" i="96" s="1"/>
  <c r="K107" i="96" s="1"/>
  <c r="M107" i="96" s="1"/>
  <c r="AR13" i="65"/>
  <c r="U50" i="93"/>
  <c r="L121" i="96" s="1"/>
  <c r="K121" i="96" s="1"/>
  <c r="M121" i="96" s="1"/>
  <c r="AA48" i="93"/>
  <c r="L125" i="96" s="1"/>
  <c r="K125" i="96" s="1"/>
  <c r="M125" i="96" s="1"/>
  <c r="U24" i="93"/>
  <c r="L86" i="96" s="1"/>
  <c r="K86" i="96" s="1"/>
  <c r="M86" i="96" s="1"/>
  <c r="AA22" i="93"/>
  <c r="L61" i="96" s="1"/>
  <c r="K61" i="96" s="1"/>
  <c r="M61" i="96" s="1"/>
  <c r="Z37" i="93"/>
  <c r="AA15" i="93"/>
  <c r="T93" i="77"/>
  <c r="W56" i="84"/>
  <c r="Z56" i="84"/>
  <c r="T39" i="73"/>
  <c r="I60" i="96" l="1"/>
  <c r="H60" i="96" s="1"/>
  <c r="I44" i="96"/>
  <c r="H44" i="96" s="1"/>
  <c r="M44" i="96" s="1"/>
  <c r="I71" i="96"/>
  <c r="H71" i="96" s="1"/>
  <c r="M71" i="96" s="1"/>
  <c r="I66" i="96"/>
  <c r="H66" i="96" s="1"/>
  <c r="I45" i="96"/>
  <c r="H45" i="96" s="1"/>
  <c r="M45" i="96" s="1"/>
  <c r="I29" i="96"/>
  <c r="H29" i="96" s="1"/>
  <c r="I70" i="96"/>
  <c r="H70" i="96" s="1"/>
  <c r="M70" i="96" s="1"/>
  <c r="I65" i="96"/>
  <c r="H65" i="96" s="1"/>
  <c r="I43" i="96"/>
  <c r="H43" i="96" s="1"/>
  <c r="M43" i="96" s="1"/>
  <c r="I69" i="96"/>
  <c r="H69" i="96" s="1"/>
  <c r="M69" i="96" s="1"/>
  <c r="I47" i="96"/>
  <c r="H47" i="96" s="1"/>
  <c r="M47" i="96" s="1"/>
  <c r="I42" i="96"/>
  <c r="H42" i="96" s="1"/>
  <c r="M42" i="96" s="1"/>
  <c r="I22" i="96"/>
  <c r="H22" i="96" s="1"/>
  <c r="M22" i="96" s="1"/>
  <c r="I46" i="96"/>
  <c r="H46" i="96" s="1"/>
  <c r="M46" i="96" s="1"/>
  <c r="M113" i="96"/>
  <c r="M410" i="96"/>
  <c r="M363" i="96"/>
  <c r="M241" i="96"/>
  <c r="L390" i="96"/>
  <c r="K390" i="96" s="1"/>
  <c r="M390" i="96" s="1"/>
  <c r="L421" i="96"/>
  <c r="K421" i="96" s="1"/>
  <c r="M421" i="96" s="1"/>
  <c r="L323" i="96"/>
  <c r="K323" i="96" s="1"/>
  <c r="M323" i="96" s="1"/>
  <c r="L463" i="96"/>
  <c r="K463" i="96" s="1"/>
  <c r="M463" i="96" s="1"/>
  <c r="L351" i="96"/>
  <c r="K351" i="96" s="1"/>
  <c r="M351" i="96" s="1"/>
  <c r="AA37" i="93"/>
  <c r="L66" i="96" s="1"/>
  <c r="K66" i="96" s="1"/>
  <c r="L194" i="96"/>
  <c r="K194" i="96" s="1"/>
  <c r="M194" i="96" s="1"/>
  <c r="L398" i="96"/>
  <c r="K398" i="96" s="1"/>
  <c r="M398" i="96" s="1"/>
  <c r="H399" i="96"/>
  <c r="L408" i="96"/>
  <c r="K408" i="96" s="1"/>
  <c r="M408" i="96" s="1"/>
  <c r="L420" i="96"/>
  <c r="K420" i="96" s="1"/>
  <c r="M420" i="96" s="1"/>
  <c r="L209" i="96"/>
  <c r="K209" i="96" s="1"/>
  <c r="M209" i="96" s="1"/>
  <c r="L369" i="96"/>
  <c r="K369" i="96" s="1"/>
  <c r="M369" i="96" s="1"/>
  <c r="L471" i="96"/>
  <c r="K471" i="96" s="1"/>
  <c r="M471" i="96" s="1"/>
  <c r="L326" i="96"/>
  <c r="K326" i="96" s="1"/>
  <c r="M326" i="96" s="1"/>
  <c r="L414" i="96"/>
  <c r="K414" i="96" s="1"/>
  <c r="M414" i="96" s="1"/>
  <c r="AR41" i="42"/>
  <c r="L381" i="96"/>
  <c r="K381" i="96" s="1"/>
  <c r="M381" i="96" s="1"/>
  <c r="L227" i="96"/>
  <c r="K227" i="96" s="1"/>
  <c r="M227" i="96" s="1"/>
  <c r="AI25" i="72"/>
  <c r="L397" i="96"/>
  <c r="K397" i="96" s="1"/>
  <c r="M397" i="96" s="1"/>
  <c r="L375" i="96"/>
  <c r="K375" i="96" s="1"/>
  <c r="M375" i="96" s="1"/>
  <c r="L318" i="96"/>
  <c r="K318" i="96" s="1"/>
  <c r="M318" i="96" s="1"/>
  <c r="L240" i="96"/>
  <c r="K240" i="96" s="1"/>
  <c r="M240" i="96" s="1"/>
  <c r="L459" i="96"/>
  <c r="K459" i="96" s="1"/>
  <c r="M459" i="96" s="1"/>
  <c r="L422" i="96"/>
  <c r="K422" i="96" s="1"/>
  <c r="M422" i="96" s="1"/>
  <c r="I411" i="96"/>
  <c r="L402" i="96"/>
  <c r="K402" i="96" s="1"/>
  <c r="M402" i="96" s="1"/>
  <c r="L357" i="96"/>
  <c r="K357" i="96" s="1"/>
  <c r="M357" i="96" s="1"/>
  <c r="L387" i="96"/>
  <c r="K387" i="96" s="1"/>
  <c r="M387" i="96" s="1"/>
  <c r="L186" i="96"/>
  <c r="K186" i="96" s="1"/>
  <c r="M186" i="96" s="1"/>
  <c r="L467" i="96"/>
  <c r="K467" i="96" s="1"/>
  <c r="M467" i="96" s="1"/>
  <c r="L330" i="96"/>
  <c r="K330" i="96" s="1"/>
  <c r="M330" i="96" s="1"/>
  <c r="L393" i="96"/>
  <c r="K393" i="96" s="1"/>
  <c r="M393" i="96" s="1"/>
  <c r="L405" i="96"/>
  <c r="K405" i="96" s="1"/>
  <c r="M405" i="96" s="1"/>
  <c r="H332" i="96"/>
  <c r="H242" i="96"/>
  <c r="H224" i="96"/>
  <c r="L223" i="96"/>
  <c r="K223" i="96" s="1"/>
  <c r="M223" i="96" s="1"/>
  <c r="L247" i="96"/>
  <c r="K247" i="96" s="1"/>
  <c r="M247" i="96" s="1"/>
  <c r="L222" i="96"/>
  <c r="K222" i="96" s="1"/>
  <c r="M222" i="96" s="1"/>
  <c r="L212" i="96"/>
  <c r="K212" i="96" s="1"/>
  <c r="M212" i="96" s="1"/>
  <c r="L171" i="96"/>
  <c r="K171" i="96" s="1"/>
  <c r="M171" i="96" s="1"/>
  <c r="Z31" i="66"/>
  <c r="Z50" i="93"/>
  <c r="AA24" i="58"/>
  <c r="AC46" i="84"/>
  <c r="I242" i="96" s="1"/>
  <c r="Z24" i="93"/>
  <c r="I399" i="96" s="1"/>
  <c r="T60" i="93"/>
  <c r="AS13" i="65"/>
  <c r="Z33" i="65"/>
  <c r="Z25" i="72"/>
  <c r="W60" i="93"/>
  <c r="Z21" i="59"/>
  <c r="AC27" i="84"/>
  <c r="AD27" i="84" s="1"/>
  <c r="I19" i="96" s="1"/>
  <c r="H19" i="96" s="1"/>
  <c r="AD46" i="84"/>
  <c r="L19" i="96" s="1"/>
  <c r="K19" i="96" s="1"/>
  <c r="W31" i="59"/>
  <c r="Z39" i="73"/>
  <c r="Z34" i="58" l="1"/>
  <c r="L60" i="96"/>
  <c r="K60" i="96" s="1"/>
  <c r="M60" i="96" s="1"/>
  <c r="M66" i="96"/>
  <c r="M19" i="96"/>
  <c r="M29" i="96"/>
  <c r="I423" i="96"/>
  <c r="L411" i="96"/>
  <c r="K411" i="96" s="1"/>
  <c r="M411" i="96" s="1"/>
  <c r="L242" i="96"/>
  <c r="K242" i="96" s="1"/>
  <c r="M242" i="96" s="1"/>
  <c r="AA24" i="93"/>
  <c r="L65" i="96" s="1"/>
  <c r="K65" i="96" s="1"/>
  <c r="M65" i="96" s="1"/>
  <c r="I332" i="96"/>
  <c r="L313" i="96"/>
  <c r="K313" i="96" s="1"/>
  <c r="M313" i="96" s="1"/>
  <c r="L224" i="96"/>
  <c r="K224" i="96" s="1"/>
  <c r="I224" i="96"/>
  <c r="AA50" i="93"/>
  <c r="L127" i="96" s="1"/>
  <c r="K127" i="96" s="1"/>
  <c r="M127" i="96" s="1"/>
  <c r="AA21" i="59"/>
  <c r="L110" i="96" s="1"/>
  <c r="K110" i="96" s="1"/>
  <c r="M110" i="96" s="1"/>
  <c r="T56" i="84"/>
  <c r="T31" i="59"/>
  <c r="Z31" i="59"/>
  <c r="M224" i="96" l="1"/>
  <c r="L332" i="96"/>
  <c r="K332" i="96" s="1"/>
  <c r="M332" i="96" s="1"/>
  <c r="L423" i="96"/>
  <c r="K423" i="96" s="1"/>
  <c r="M423" i="96" s="1"/>
  <c r="L399" i="96"/>
  <c r="K399" i="96" s="1"/>
  <c r="M399" i="96" s="1"/>
  <c r="M17" i="96"/>
  <c r="B10" i="96"/>
  <c r="Z60" i="93"/>
  <c r="AC56" i="84"/>
  <c r="B7" i="96" l="1"/>
  <c r="B8" i="96"/>
  <c r="B9" i="96"/>
</calcChain>
</file>

<file path=xl/sharedStrings.xml><?xml version="1.0" encoding="utf-8"?>
<sst xmlns="http://schemas.openxmlformats.org/spreadsheetml/2006/main" count="8668" uniqueCount="1894">
  <si>
    <t>http://www.uis.unesco.org/UISQuestionnaires/Pages/country.aspx</t>
  </si>
  <si>
    <t>uis.survey@unesco.org</t>
  </si>
  <si>
    <t>+1 514 343 6880</t>
  </si>
  <si>
    <t>+1 514 343 5740</t>
  </si>
  <si>
    <t>PO Box 6128, Station Centre-ville</t>
  </si>
  <si>
    <t>Montreal, QC H3C 3J7</t>
  </si>
  <si>
    <t>http://www.uis.unesco.org</t>
  </si>
  <si>
    <t>REF_AREA</t>
  </si>
  <si>
    <t>_X</t>
  </si>
  <si>
    <t>SEX</t>
  </si>
  <si>
    <t>_T</t>
  </si>
  <si>
    <t>F</t>
  </si>
  <si>
    <t>M</t>
  </si>
  <si>
    <t>VAL_B1</t>
  </si>
  <si>
    <t>TIME_PERIOD</t>
  </si>
  <si>
    <t>Vlookup</t>
  </si>
  <si>
    <t>Country ISO 2 Code</t>
  </si>
  <si>
    <t>UIS Country Name</t>
  </si>
  <si>
    <t>AF</t>
  </si>
  <si>
    <t>Afghanistan</t>
  </si>
  <si>
    <t>AL</t>
  </si>
  <si>
    <t>DZ</t>
  </si>
  <si>
    <t>AD</t>
  </si>
  <si>
    <t>AO</t>
  </si>
  <si>
    <t>Angola</t>
  </si>
  <si>
    <t>AI</t>
  </si>
  <si>
    <t>Anguilla</t>
  </si>
  <si>
    <t>AG</t>
  </si>
  <si>
    <t>AR</t>
  </si>
  <si>
    <t>AM</t>
  </si>
  <si>
    <t>AW</t>
  </si>
  <si>
    <t>Aruba</t>
  </si>
  <si>
    <t>AU</t>
  </si>
  <si>
    <t>AT</t>
  </si>
  <si>
    <t>AZ</t>
  </si>
  <si>
    <t>BS</t>
  </si>
  <si>
    <t>Bahamas</t>
  </si>
  <si>
    <t>BH</t>
  </si>
  <si>
    <t>BD</t>
  </si>
  <si>
    <t>Bangladesh</t>
  </si>
  <si>
    <t>BB</t>
  </si>
  <si>
    <t>BY</t>
  </si>
  <si>
    <t>BE</t>
  </si>
  <si>
    <t>BZ</t>
  </si>
  <si>
    <t>Belize</t>
  </si>
  <si>
    <t>BJ</t>
  </si>
  <si>
    <t>Benin</t>
  </si>
  <si>
    <t>BM</t>
  </si>
  <si>
    <t>BT</t>
  </si>
  <si>
    <t>BO</t>
  </si>
  <si>
    <t>BA</t>
  </si>
  <si>
    <t>BW</t>
  </si>
  <si>
    <t>Botswana</t>
  </si>
  <si>
    <t>BR</t>
  </si>
  <si>
    <t>VG</t>
  </si>
  <si>
    <t>BN</t>
  </si>
  <si>
    <t>BG</t>
  </si>
  <si>
    <t>BF</t>
  </si>
  <si>
    <t>Burkina Faso</t>
  </si>
  <si>
    <t>BI</t>
  </si>
  <si>
    <t>Burundi</t>
  </si>
  <si>
    <t>CV</t>
  </si>
  <si>
    <t>Cabo Verde</t>
  </si>
  <si>
    <t>KH</t>
  </si>
  <si>
    <t>CM</t>
  </si>
  <si>
    <t>Cameroon</t>
  </si>
  <si>
    <t>CA</t>
  </si>
  <si>
    <t>Canada</t>
  </si>
  <si>
    <t>KY</t>
  </si>
  <si>
    <t>CF</t>
  </si>
  <si>
    <t>TD</t>
  </si>
  <si>
    <t>Chad</t>
  </si>
  <si>
    <t>CL</t>
  </si>
  <si>
    <t>CN</t>
  </si>
  <si>
    <t>HK</t>
  </si>
  <si>
    <t>MO</t>
  </si>
  <si>
    <t>CO</t>
  </si>
  <si>
    <t>KM</t>
  </si>
  <si>
    <t>Comoros</t>
  </si>
  <si>
    <t>CG</t>
  </si>
  <si>
    <t>Congo</t>
  </si>
  <si>
    <t>CK</t>
  </si>
  <si>
    <t>CR</t>
  </si>
  <si>
    <t>Costa Rica</t>
  </si>
  <si>
    <t>CI</t>
  </si>
  <si>
    <t>Côte d'Ivoire</t>
  </si>
  <si>
    <t>HR</t>
  </si>
  <si>
    <t>CU</t>
  </si>
  <si>
    <t>Cuba</t>
  </si>
  <si>
    <t>CW</t>
  </si>
  <si>
    <t>Curaçao</t>
  </si>
  <si>
    <t>CY</t>
  </si>
  <si>
    <t>CZ</t>
  </si>
  <si>
    <t>KP</t>
  </si>
  <si>
    <t>CD</t>
  </si>
  <si>
    <t>DK</t>
  </si>
  <si>
    <t>DJ</t>
  </si>
  <si>
    <t>Djibouti</t>
  </si>
  <si>
    <t>DM</t>
  </si>
  <si>
    <t>DO</t>
  </si>
  <si>
    <t>EC</t>
  </si>
  <si>
    <t>EG</t>
  </si>
  <si>
    <t>SV</t>
  </si>
  <si>
    <t>El Salvador</t>
  </si>
  <si>
    <t>GQ</t>
  </si>
  <si>
    <t>Equatorial Guinea</t>
  </si>
  <si>
    <t>ER</t>
  </si>
  <si>
    <t>Eritrea</t>
  </si>
  <si>
    <t>EE</t>
  </si>
  <si>
    <t>ET</t>
  </si>
  <si>
    <t>Ethiopia</t>
  </si>
  <si>
    <t>FJ</t>
  </si>
  <si>
    <t>FI</t>
  </si>
  <si>
    <t>FR</t>
  </si>
  <si>
    <t>France</t>
  </si>
  <si>
    <t>GA</t>
  </si>
  <si>
    <t>Gabon</t>
  </si>
  <si>
    <t>GM</t>
  </si>
  <si>
    <t>Gambia</t>
  </si>
  <si>
    <t>GE</t>
  </si>
  <si>
    <t>DE</t>
  </si>
  <si>
    <t>GH</t>
  </si>
  <si>
    <t>Ghana</t>
  </si>
  <si>
    <t>GI</t>
  </si>
  <si>
    <t>Gibraltar</t>
  </si>
  <si>
    <t>GR</t>
  </si>
  <si>
    <t>GD</t>
  </si>
  <si>
    <t>GT</t>
  </si>
  <si>
    <t>Guatemala</t>
  </si>
  <si>
    <t>GN</t>
  </si>
  <si>
    <t>Guinea</t>
  </si>
  <si>
    <t>GW</t>
  </si>
  <si>
    <t>Guinea-Bissau</t>
  </si>
  <si>
    <t>GY</t>
  </si>
  <si>
    <t>Guyana</t>
  </si>
  <si>
    <t>HT</t>
  </si>
  <si>
    <t>VA</t>
  </si>
  <si>
    <t>HN</t>
  </si>
  <si>
    <t>Honduras</t>
  </si>
  <si>
    <t>HU</t>
  </si>
  <si>
    <t>IS</t>
  </si>
  <si>
    <t>IN</t>
  </si>
  <si>
    <t>ID</t>
  </si>
  <si>
    <t>IR</t>
  </si>
  <si>
    <t>IQ</t>
  </si>
  <si>
    <t>Iraq</t>
  </si>
  <si>
    <t>IE</t>
  </si>
  <si>
    <t>IL</t>
  </si>
  <si>
    <t>IT</t>
  </si>
  <si>
    <t>JM</t>
  </si>
  <si>
    <t>JP</t>
  </si>
  <si>
    <t>JO</t>
  </si>
  <si>
    <t>KZ</t>
  </si>
  <si>
    <t>Kazakhstan</t>
  </si>
  <si>
    <t>KE</t>
  </si>
  <si>
    <t>Kenya</t>
  </si>
  <si>
    <t>KI</t>
  </si>
  <si>
    <t>Kiribati</t>
  </si>
  <si>
    <t>KW</t>
  </si>
  <si>
    <t>KG</t>
  </si>
  <si>
    <t>LA</t>
  </si>
  <si>
    <t>LV</t>
  </si>
  <si>
    <t>LB</t>
  </si>
  <si>
    <t>LS</t>
  </si>
  <si>
    <t>Lesotho</t>
  </si>
  <si>
    <t>LR</t>
  </si>
  <si>
    <t>Liberia</t>
  </si>
  <si>
    <t>LY</t>
  </si>
  <si>
    <t>LT</t>
  </si>
  <si>
    <t>LU</t>
  </si>
  <si>
    <t>Luxembourg</t>
  </si>
  <si>
    <t>MG</t>
  </si>
  <si>
    <t>Madagascar</t>
  </si>
  <si>
    <t>MW</t>
  </si>
  <si>
    <t>Malawi</t>
  </si>
  <si>
    <t>MY</t>
  </si>
  <si>
    <t>MV</t>
  </si>
  <si>
    <t>Maldives</t>
  </si>
  <si>
    <t>ML</t>
  </si>
  <si>
    <t>Mali</t>
  </si>
  <si>
    <t>MT</t>
  </si>
  <si>
    <t>MH</t>
  </si>
  <si>
    <t>MR</t>
  </si>
  <si>
    <t>MU</t>
  </si>
  <si>
    <t>Mauritius</t>
  </si>
  <si>
    <t>MX</t>
  </si>
  <si>
    <t>FM</t>
  </si>
  <si>
    <t>MC</t>
  </si>
  <si>
    <t>Monaco</t>
  </si>
  <si>
    <t>MN</t>
  </si>
  <si>
    <t>ME</t>
  </si>
  <si>
    <t>MS</t>
  </si>
  <si>
    <t>Montserrat</t>
  </si>
  <si>
    <t>MA</t>
  </si>
  <si>
    <t>MZ</t>
  </si>
  <si>
    <t>Mozambique</t>
  </si>
  <si>
    <t>MM</t>
  </si>
  <si>
    <t>Myanmar</t>
  </si>
  <si>
    <t>NA</t>
  </si>
  <si>
    <t>Namibia</t>
  </si>
  <si>
    <t>NR</t>
  </si>
  <si>
    <t>Nauru</t>
  </si>
  <si>
    <t>NP</t>
  </si>
  <si>
    <t>NL</t>
  </si>
  <si>
    <t>NZ</t>
  </si>
  <si>
    <t>NI</t>
  </si>
  <si>
    <t>Nicaragua</t>
  </si>
  <si>
    <t>NE</t>
  </si>
  <si>
    <t>Niger</t>
  </si>
  <si>
    <t>NG</t>
  </si>
  <si>
    <t>Nigeria</t>
  </si>
  <si>
    <t>NU</t>
  </si>
  <si>
    <t>NO</t>
  </si>
  <si>
    <t>OM</t>
  </si>
  <si>
    <t>Oman</t>
  </si>
  <si>
    <t>PK</t>
  </si>
  <si>
    <t>Pakistan</t>
  </si>
  <si>
    <t>PW</t>
  </si>
  <si>
    <t>PS</t>
  </si>
  <si>
    <t>Palestine</t>
  </si>
  <si>
    <t>PA</t>
  </si>
  <si>
    <t>Panama</t>
  </si>
  <si>
    <t>PG</t>
  </si>
  <si>
    <t>PY</t>
  </si>
  <si>
    <t>Paraguay</t>
  </si>
  <si>
    <t>PE</t>
  </si>
  <si>
    <t>PH</t>
  </si>
  <si>
    <t>Philippines</t>
  </si>
  <si>
    <t>PL</t>
  </si>
  <si>
    <t>PT</t>
  </si>
  <si>
    <t>Portugal</t>
  </si>
  <si>
    <t>PR</t>
  </si>
  <si>
    <t>QA</t>
  </si>
  <si>
    <t>Qatar</t>
  </si>
  <si>
    <t>KR</t>
  </si>
  <si>
    <t>MD</t>
  </si>
  <si>
    <t>RO</t>
  </si>
  <si>
    <t>RU</t>
  </si>
  <si>
    <t>RW</t>
  </si>
  <si>
    <t>Rwanda</t>
  </si>
  <si>
    <t>KN</t>
  </si>
  <si>
    <t>LC</t>
  </si>
  <si>
    <t>VC</t>
  </si>
  <si>
    <t>WS</t>
  </si>
  <si>
    <t>Samoa</t>
  </si>
  <si>
    <t>SM</t>
  </si>
  <si>
    <t>ST</t>
  </si>
  <si>
    <t>SA</t>
  </si>
  <si>
    <t>SN</t>
  </si>
  <si>
    <t>Senegal</t>
  </si>
  <si>
    <t>RS</t>
  </si>
  <si>
    <t>SC</t>
  </si>
  <si>
    <t>Seychelles</t>
  </si>
  <si>
    <t>SL</t>
  </si>
  <si>
    <t>Sierra Leone</t>
  </si>
  <si>
    <t>SG</t>
  </si>
  <si>
    <t>SX</t>
  </si>
  <si>
    <t>SK</t>
  </si>
  <si>
    <t>SI</t>
  </si>
  <si>
    <t>SB</t>
  </si>
  <si>
    <t>SO</t>
  </si>
  <si>
    <t>Somalia</t>
  </si>
  <si>
    <t>ZA</t>
  </si>
  <si>
    <t>South Africa</t>
  </si>
  <si>
    <t>SS</t>
  </si>
  <si>
    <t>ES</t>
  </si>
  <si>
    <t>LK</t>
  </si>
  <si>
    <t>Sri Lanka</t>
  </si>
  <si>
    <t>SD</t>
  </si>
  <si>
    <t>SR</t>
  </si>
  <si>
    <t>Suriname</t>
  </si>
  <si>
    <t>SZ</t>
  </si>
  <si>
    <t>Swaziland</t>
  </si>
  <si>
    <t>SE</t>
  </si>
  <si>
    <t>CH</t>
  </si>
  <si>
    <t>SY</t>
  </si>
  <si>
    <t>TJ</t>
  </si>
  <si>
    <t>TH</t>
  </si>
  <si>
    <t>MK</t>
  </si>
  <si>
    <t>TL</t>
  </si>
  <si>
    <t>Timor-Leste</t>
  </si>
  <si>
    <t>TG</t>
  </si>
  <si>
    <t>Togo</t>
  </si>
  <si>
    <t>TK</t>
  </si>
  <si>
    <t>TO</t>
  </si>
  <si>
    <t>Tonga</t>
  </si>
  <si>
    <t>TT</t>
  </si>
  <si>
    <t>TN</t>
  </si>
  <si>
    <t>TR</t>
  </si>
  <si>
    <t>TM</t>
  </si>
  <si>
    <t>TC</t>
  </si>
  <si>
    <t>TV</t>
  </si>
  <si>
    <t>Tuvalu</t>
  </si>
  <si>
    <t>UG</t>
  </si>
  <si>
    <t>Uganda</t>
  </si>
  <si>
    <t>UA</t>
  </si>
  <si>
    <t>Ukraine</t>
  </si>
  <si>
    <t>AE</t>
  </si>
  <si>
    <t>GB</t>
  </si>
  <si>
    <t>TZ</t>
  </si>
  <si>
    <t>US</t>
  </si>
  <si>
    <t>UY</t>
  </si>
  <si>
    <t>Uruguay</t>
  </si>
  <si>
    <t>UZ</t>
  </si>
  <si>
    <t>VU</t>
  </si>
  <si>
    <t>Vanuatu</t>
  </si>
  <si>
    <t>VE</t>
  </si>
  <si>
    <t>VN</t>
  </si>
  <si>
    <t>Viet Nam</t>
  </si>
  <si>
    <t>YE</t>
  </si>
  <si>
    <t>ZM</t>
  </si>
  <si>
    <t>Zambia</t>
  </si>
  <si>
    <t>ZW</t>
  </si>
  <si>
    <t>Zimbabwe</t>
  </si>
  <si>
    <t>Millions</t>
  </si>
  <si>
    <t>Q2</t>
  </si>
  <si>
    <t>Q3</t>
  </si>
  <si>
    <t>Q4</t>
  </si>
  <si>
    <t>Type</t>
  </si>
  <si>
    <t>PosType</t>
  </si>
  <si>
    <t>Position</t>
  </si>
  <si>
    <t>DataStart</t>
  </si>
  <si>
    <t>DSD</t>
  </si>
  <si>
    <t>DIM</t>
  </si>
  <si>
    <t>CELL</t>
  </si>
  <si>
    <t>NumColums</t>
  </si>
  <si>
    <t>Excel_file</t>
  </si>
  <si>
    <t>MaxEmptyRows</t>
  </si>
  <si>
    <t>ATT</t>
  </si>
  <si>
    <t>COLUMN</t>
  </si>
  <si>
    <t>AGE</t>
  </si>
  <si>
    <t>ROW</t>
  </si>
  <si>
    <t>OBS_STATUS</t>
  </si>
  <si>
    <t>OBS_LEVEL</t>
  </si>
  <si>
    <t>OBS_COMMENT</t>
  </si>
  <si>
    <t>VAL_Drop_Down_Lists</t>
  </si>
  <si>
    <t>UNIT</t>
  </si>
  <si>
    <t>VAL_Metadata</t>
  </si>
  <si>
    <t>3 - P</t>
  </si>
  <si>
    <t>4 - E</t>
  </si>
  <si>
    <t>Element</t>
  </si>
  <si>
    <t>15-24</t>
  </si>
  <si>
    <t>25-64</t>
  </si>
  <si>
    <t>65+</t>
  </si>
  <si>
    <t>Y_GE65</t>
  </si>
  <si>
    <t>EMP</t>
  </si>
  <si>
    <t>UNE</t>
  </si>
  <si>
    <t>NLF</t>
  </si>
  <si>
    <t>CULT</t>
  </si>
  <si>
    <t>NON_CULT</t>
  </si>
  <si>
    <t>FT</t>
  </si>
  <si>
    <t>SAL</t>
  </si>
  <si>
    <t>SELF</t>
  </si>
  <si>
    <t>PERM</t>
  </si>
  <si>
    <t>TEMP</t>
  </si>
  <si>
    <t>FCS DOMAIN</t>
  </si>
  <si>
    <t>CULT_NH</t>
  </si>
  <si>
    <t>PERF</t>
  </si>
  <si>
    <t>V_ARTS</t>
  </si>
  <si>
    <t>PRINT</t>
  </si>
  <si>
    <t>AV_MEDIA</t>
  </si>
  <si>
    <t>DESIGN</t>
  </si>
  <si>
    <t>EDU</t>
  </si>
  <si>
    <t>ICH</t>
  </si>
  <si>
    <t>CULOCC1</t>
  </si>
  <si>
    <t>CULIND1</t>
  </si>
  <si>
    <t xml:space="preserve">Total </t>
  </si>
  <si>
    <t>FCS_DOMAIN</t>
  </si>
  <si>
    <t>CULOCC2</t>
  </si>
  <si>
    <t>CULIND2</t>
  </si>
  <si>
    <t>Y15T24</t>
  </si>
  <si>
    <t>Y25T64</t>
  </si>
  <si>
    <t>J1</t>
  </si>
  <si>
    <t>`</t>
  </si>
  <si>
    <t>OC1349</t>
  </si>
  <si>
    <t>OC2161</t>
  </si>
  <si>
    <t>OC2162</t>
  </si>
  <si>
    <t>OC2163</t>
  </si>
  <si>
    <t>OC2164</t>
  </si>
  <si>
    <t>OC2165</t>
  </si>
  <si>
    <t>OC2166</t>
  </si>
  <si>
    <t>OC2310</t>
  </si>
  <si>
    <t>OC2353</t>
  </si>
  <si>
    <t>OC2354</t>
  </si>
  <si>
    <t>OC2355</t>
  </si>
  <si>
    <t>OC2431</t>
  </si>
  <si>
    <t>OC2513</t>
  </si>
  <si>
    <t>OC2621</t>
  </si>
  <si>
    <t>OC2622</t>
  </si>
  <si>
    <t>OC2632</t>
  </si>
  <si>
    <t>OC2641</t>
  </si>
  <si>
    <t>OC2642</t>
  </si>
  <si>
    <t>OC2643</t>
  </si>
  <si>
    <t>OC2651</t>
  </si>
  <si>
    <t>OC2652</t>
  </si>
  <si>
    <t>OC2653</t>
  </si>
  <si>
    <t>OC2654</t>
  </si>
  <si>
    <t>OC2655</t>
  </si>
  <si>
    <t>OC2656</t>
  </si>
  <si>
    <t>OC2659</t>
  </si>
  <si>
    <t>OC3118</t>
  </si>
  <si>
    <t>OC3431</t>
  </si>
  <si>
    <t>OC3432</t>
  </si>
  <si>
    <t>OC3433</t>
  </si>
  <si>
    <t>OC3435</t>
  </si>
  <si>
    <t>OC4411</t>
  </si>
  <si>
    <t>OC7311</t>
  </si>
  <si>
    <t>OC7312</t>
  </si>
  <si>
    <t>OC7313</t>
  </si>
  <si>
    <t>OC7314</t>
  </si>
  <si>
    <t>OC7315</t>
  </si>
  <si>
    <t>OC7316</t>
  </si>
  <si>
    <t>OC7317</t>
  </si>
  <si>
    <t>OC7318</t>
  </si>
  <si>
    <t>OC7319</t>
  </si>
  <si>
    <t>OC7522</t>
  </si>
  <si>
    <t>OC7531</t>
  </si>
  <si>
    <t>OC7532</t>
  </si>
  <si>
    <t>OC7533</t>
  </si>
  <si>
    <t>OC7534</t>
  </si>
  <si>
    <t>OC7535</t>
  </si>
  <si>
    <t>OC7536</t>
  </si>
  <si>
    <t>OC1113</t>
  </si>
  <si>
    <t>OC2230</t>
  </si>
  <si>
    <t>OC2636</t>
  </si>
  <si>
    <t>OC3230</t>
  </si>
  <si>
    <t>OC3413</t>
  </si>
  <si>
    <t>OC3434</t>
  </si>
  <si>
    <t>ICH_T</t>
  </si>
  <si>
    <t>OC216</t>
  </si>
  <si>
    <t>OC231</t>
  </si>
  <si>
    <t>OC235</t>
  </si>
  <si>
    <t>OC262</t>
  </si>
  <si>
    <t>OC264</t>
  </si>
  <si>
    <t>OC265</t>
  </si>
  <si>
    <t>OC343</t>
  </si>
  <si>
    <t>OC731</t>
  </si>
  <si>
    <t>OC752</t>
  </si>
  <si>
    <t>OC753</t>
  </si>
  <si>
    <t>C3211</t>
  </si>
  <si>
    <t>C3220</t>
  </si>
  <si>
    <t>G4649</t>
  </si>
  <si>
    <t>G4761</t>
  </si>
  <si>
    <t>G4762</t>
  </si>
  <si>
    <t>G4774</t>
  </si>
  <si>
    <t>J5811</t>
  </si>
  <si>
    <t>J5813</t>
  </si>
  <si>
    <t>J5819</t>
  </si>
  <si>
    <t>J5820</t>
  </si>
  <si>
    <t>J5911</t>
  </si>
  <si>
    <t>J5912</t>
  </si>
  <si>
    <t>J5913</t>
  </si>
  <si>
    <t>J5914</t>
  </si>
  <si>
    <t>J5920</t>
  </si>
  <si>
    <t>J6010</t>
  </si>
  <si>
    <t>J6020</t>
  </si>
  <si>
    <t>J6391</t>
  </si>
  <si>
    <t>J6399</t>
  </si>
  <si>
    <t>M7110</t>
  </si>
  <si>
    <t>M7220</t>
  </si>
  <si>
    <t>M7310</t>
  </si>
  <si>
    <t>M7410</t>
  </si>
  <si>
    <t>M7420</t>
  </si>
  <si>
    <t>N7722</t>
  </si>
  <si>
    <t>P8530</t>
  </si>
  <si>
    <t>P8542</t>
  </si>
  <si>
    <t>R9000</t>
  </si>
  <si>
    <t>R9101</t>
  </si>
  <si>
    <t>R9102</t>
  </si>
  <si>
    <t>R9103</t>
  </si>
  <si>
    <t>C321</t>
  </si>
  <si>
    <t>C322</t>
  </si>
  <si>
    <t>G464</t>
  </si>
  <si>
    <t>G476</t>
  </si>
  <si>
    <t>J581</t>
  </si>
  <si>
    <t>J582</t>
  </si>
  <si>
    <t>J591</t>
  </si>
  <si>
    <t>J592</t>
  </si>
  <si>
    <t>J601</t>
  </si>
  <si>
    <t>J602</t>
  </si>
  <si>
    <t>J639</t>
  </si>
  <si>
    <t>M711</t>
  </si>
  <si>
    <t>M722</t>
  </si>
  <si>
    <t>M731</t>
  </si>
  <si>
    <t>M741</t>
  </si>
  <si>
    <t>M742</t>
  </si>
  <si>
    <t>N772</t>
  </si>
  <si>
    <t>P853</t>
  </si>
  <si>
    <t>P854</t>
  </si>
  <si>
    <t>R900</t>
  </si>
  <si>
    <t>R910</t>
  </si>
  <si>
    <t>B2</t>
  </si>
  <si>
    <t>Description</t>
  </si>
  <si>
    <t>EXIST2J</t>
  </si>
  <si>
    <t>HATLEVEL</t>
  </si>
  <si>
    <t>ILOSTAT</t>
  </si>
  <si>
    <t>STAPRO</t>
  </si>
  <si>
    <t>FTPT</t>
  </si>
  <si>
    <t>ISCO_08</t>
  </si>
  <si>
    <t>ISIC_4</t>
  </si>
  <si>
    <t>TABLE_ID</t>
  </si>
  <si>
    <t>B1</t>
  </si>
  <si>
    <t>CE2</t>
  </si>
  <si>
    <t>CE4</t>
  </si>
  <si>
    <t>CE5</t>
  </si>
  <si>
    <t>CE6</t>
  </si>
  <si>
    <t>CE7</t>
  </si>
  <si>
    <t>CE14</t>
  </si>
  <si>
    <t>Codes</t>
  </si>
  <si>
    <t>T13</t>
  </si>
  <si>
    <t>OC0000_X</t>
  </si>
  <si>
    <t>ICH_X</t>
  </si>
  <si>
    <t>OC000_X</t>
  </si>
  <si>
    <t>ISIC0000_X</t>
  </si>
  <si>
    <t>ISIC000_X</t>
  </si>
  <si>
    <t>EDAL01_02</t>
  </si>
  <si>
    <t>EDAL03_1</t>
  </si>
  <si>
    <t>EDAL2_4</t>
  </si>
  <si>
    <t>EDAL5_8</t>
  </si>
  <si>
    <t>1.0</t>
  </si>
  <si>
    <t>DefaultValue</t>
  </si>
  <si>
    <t>NaN</t>
  </si>
  <si>
    <t>CULT_0000_T</t>
  </si>
  <si>
    <t>CULT_000_T</t>
  </si>
  <si>
    <t xml:space="preserve">  </t>
  </si>
  <si>
    <t>HW_WEEK</t>
  </si>
  <si>
    <t>CE1A</t>
  </si>
  <si>
    <t>CE1B</t>
  </si>
  <si>
    <t>CE3A</t>
  </si>
  <si>
    <t>CE3B</t>
  </si>
  <si>
    <t>CE3C</t>
  </si>
  <si>
    <t>CE8A</t>
  </si>
  <si>
    <t>CE8B</t>
  </si>
  <si>
    <t>CE8C</t>
  </si>
  <si>
    <t>CE9A</t>
  </si>
  <si>
    <t>CE9B</t>
  </si>
  <si>
    <t>CE9C</t>
  </si>
  <si>
    <t>CE9D</t>
  </si>
  <si>
    <t>CE10A</t>
  </si>
  <si>
    <t>CE10B</t>
  </si>
  <si>
    <t>CE11A</t>
  </si>
  <si>
    <t>CE11B</t>
  </si>
  <si>
    <t>_Z</t>
  </si>
  <si>
    <t>VAL_Data Check</t>
  </si>
  <si>
    <t>=</t>
  </si>
  <si>
    <t>T15</t>
  </si>
  <si>
    <t>T18</t>
  </si>
  <si>
    <t>T21</t>
  </si>
  <si>
    <t>T24</t>
  </si>
  <si>
    <t>T25</t>
  </si>
  <si>
    <t>T26</t>
  </si>
  <si>
    <t>T27</t>
  </si>
  <si>
    <t>T31</t>
  </si>
  <si>
    <t>T34</t>
  </si>
  <si>
    <t>T37</t>
  </si>
  <si>
    <t>T40</t>
  </si>
  <si>
    <t>T43</t>
  </si>
  <si>
    <t>W15</t>
  </si>
  <si>
    <t>W21</t>
  </si>
  <si>
    <t>W31</t>
  </si>
  <si>
    <t>W44</t>
  </si>
  <si>
    <t>W45</t>
  </si>
  <si>
    <t>W46</t>
  </si>
  <si>
    <t>Z15</t>
  </si>
  <si>
    <t>Z18</t>
  </si>
  <si>
    <t>Z21</t>
  </si>
  <si>
    <t>Z31</t>
  </si>
  <si>
    <t>Z44</t>
  </si>
  <si>
    <t>Z45</t>
  </si>
  <si>
    <t>Z46</t>
  </si>
  <si>
    <t>AC16</t>
  </si>
  <si>
    <t>AC31</t>
  </si>
  <si>
    <t>AC44</t>
  </si>
  <si>
    <t>AC45</t>
  </si>
  <si>
    <t>AC46</t>
  </si>
  <si>
    <t>T16</t>
  </si>
  <si>
    <t>W16</t>
  </si>
  <si>
    <t>Z16</t>
  </si>
  <si>
    <t>Z22</t>
  </si>
  <si>
    <t>Z28</t>
  </si>
  <si>
    <t>AF16</t>
  </si>
  <si>
    <t>AI13</t>
  </si>
  <si>
    <t>AI14</t>
  </si>
  <si>
    <t>AI15</t>
  </si>
  <si>
    <t>AI16</t>
  </si>
  <si>
    <t>T23</t>
  </si>
  <si>
    <t>W23</t>
  </si>
  <si>
    <t>Z17</t>
  </si>
  <si>
    <t>T19</t>
  </si>
  <si>
    <t>T20</t>
  </si>
  <si>
    <t>W19</t>
  </si>
  <si>
    <t>W20</t>
  </si>
  <si>
    <t>T48</t>
  </si>
  <si>
    <t>T49</t>
  </si>
  <si>
    <t>T50</t>
  </si>
  <si>
    <t>W48</t>
  </si>
  <si>
    <t>W49</t>
  </si>
  <si>
    <t>W50</t>
  </si>
  <si>
    <t>Z48</t>
  </si>
  <si>
    <t>Z49</t>
  </si>
  <si>
    <t>AF31</t>
  </si>
  <si>
    <t>AI31</t>
  </si>
  <si>
    <t>AL16</t>
  </si>
  <si>
    <t>AL31</t>
  </si>
  <si>
    <t>AO16</t>
  </si>
  <si>
    <t>AO31</t>
  </si>
  <si>
    <t>AR18</t>
  </si>
  <si>
    <t>AR19</t>
  </si>
  <si>
    <t>AR20</t>
  </si>
  <si>
    <t>AR24</t>
  </si>
  <si>
    <t>AR25</t>
  </si>
  <si>
    <t>AR28</t>
  </si>
  <si>
    <t>AR29</t>
  </si>
  <si>
    <t>AR30</t>
  </si>
  <si>
    <t>AU16</t>
  </si>
  <si>
    <t>AU31</t>
  </si>
  <si>
    <t>T14</t>
  </si>
  <si>
    <t>W14</t>
  </si>
  <si>
    <t>W13</t>
  </si>
  <si>
    <t>J_GT1</t>
  </si>
  <si>
    <t>INSTRUCTIONS POUR REMPLIR LE QUESTIONNAIRE</t>
  </si>
  <si>
    <t>Tous les questionnaires et les manuels de l'ISU sont disponibles sur le site Web des Questionnaires :</t>
  </si>
  <si>
    <t>Les questionnaires remplis doivent être envoyés en pièces jointes par courriel à :</t>
  </si>
  <si>
    <t>Période de référence pour les données collectées dans ce questionnaire</t>
  </si>
  <si>
    <t>Couverture</t>
  </si>
  <si>
    <t>Exigences des classifications</t>
  </si>
  <si>
    <t>Utilisation du questionnaire Excel</t>
  </si>
  <si>
    <t>Contrôles de validation</t>
  </si>
  <si>
    <t>Structure d'éléments de données</t>
  </si>
  <si>
    <t>Données numériques</t>
  </si>
  <si>
    <t>M - données non disponibles ou manquantes</t>
  </si>
  <si>
    <t>X - données incluses ailleurs</t>
  </si>
  <si>
    <t>Pour toute question concernant ce questionnaire, veuillez contacter l’ISU par :</t>
  </si>
  <si>
    <t>Courrier électronique :</t>
  </si>
  <si>
    <t>Téléphone :</t>
  </si>
  <si>
    <t>Télécopieur :</t>
  </si>
  <si>
    <t>Courrier postal :</t>
  </si>
  <si>
    <t>Site Web :</t>
  </si>
  <si>
    <t>Code du questionnaire :</t>
  </si>
  <si>
    <t>Pays :</t>
  </si>
  <si>
    <t>Contact 1 : Personne chargée de remplir le questionnaire :</t>
  </si>
  <si>
    <t>Nom complet :</t>
  </si>
  <si>
    <t>Nom de l'institution :</t>
  </si>
  <si>
    <t>Unité organisationnelle :</t>
  </si>
  <si>
    <t>Fonction :</t>
  </si>
  <si>
    <t>Adresse de courrier électronique :</t>
  </si>
  <si>
    <t>Numéro de téléphone :</t>
  </si>
  <si>
    <t>Numéro de télécopieur :</t>
  </si>
  <si>
    <t>Contact 2 : Directeur de l'institution (si différent du Contact 1) :</t>
  </si>
  <si>
    <t>Degré de couverture</t>
  </si>
  <si>
    <t>Commentaires additionnels</t>
  </si>
  <si>
    <t>Population âgée de 15 ans et plus</t>
  </si>
  <si>
    <t>Populations exclues</t>
  </si>
  <si>
    <t>Couverture géographique</t>
  </si>
  <si>
    <t>Taille de l'échantillon :</t>
  </si>
  <si>
    <t>Seuils de fiabilité :</t>
  </si>
  <si>
    <t>CODES PARTIELS UTILISÉS DANS LA COLLECTE DE DONNÉES</t>
  </si>
  <si>
    <t>Coefficient suggéré</t>
  </si>
  <si>
    <t>Coefficient réel appliqué</t>
  </si>
  <si>
    <t>codes culturels partiels à 4 chiffres de la CITP-08</t>
  </si>
  <si>
    <t>Autres cadres de direction, services spécialisés non classés ailleurs</t>
  </si>
  <si>
    <t>Professeurs d'université et d'établissements d'enseignement supérieur</t>
  </si>
  <si>
    <t>Spécialistes de la publicité et de la commercialisation</t>
  </si>
  <si>
    <t>Concepteurs de sites Internet et de multimedia</t>
  </si>
  <si>
    <t>Mécaniciens-réparateurs d'instruments de précision</t>
  </si>
  <si>
    <t>Tapissiers et assimilés</t>
  </si>
  <si>
    <t>codes culturels partiels à 4 chiffres de la CITP-88</t>
  </si>
  <si>
    <t>codes culturels partiels à 4 chiffres de la CITI Rév.4</t>
  </si>
  <si>
    <t>Commerce de gros d’autres articles de ménage</t>
  </si>
  <si>
    <t>Vente de détail d’articles d’occasion</t>
  </si>
  <si>
    <t>Activités d’architecture et d’ingénierie et de conseils techniques connexes</t>
  </si>
  <si>
    <t>Enseignement supérieur</t>
  </si>
  <si>
    <t>codes culturels partiels à 4 chiffres de la CITI Rév.3.1</t>
  </si>
  <si>
    <t>codes culturels partiels à 3 chiffres de la CITP-08</t>
  </si>
  <si>
    <t>Autres spécialistes de l'enseignement</t>
  </si>
  <si>
    <t>Métiers qualifiés du traitement du bois, ébénistes et assimilés</t>
  </si>
  <si>
    <t>Métiers qualifiés de l'habillement et assimilés</t>
  </si>
  <si>
    <t>codes culturels partiels à 3 chiffres de la CITP-88</t>
  </si>
  <si>
    <t>Architectes, ingénieurs et professionnels assimilés</t>
  </si>
  <si>
    <t>Sciences sociales et professionnels assimilés</t>
  </si>
  <si>
    <t>Opérateurs d'équipement optique et électronique</t>
  </si>
  <si>
    <t>Métiers qualifiés du textile, de l'habillement et assimilés</t>
  </si>
  <si>
    <t>codes culturels partiels à 3 chiffres de la CITI Rév.4</t>
  </si>
  <si>
    <t>Fabrication de bijouterie et d’articles similaires</t>
  </si>
  <si>
    <t>Commerce de gros d’articles de ménage</t>
  </si>
  <si>
    <t>Commerce de détail d’articles pour la culture et les loisirs en magasins_x000D_
spécialisés</t>
  </si>
  <si>
    <t>Édition de livres, revues et autres activités d’édition</t>
  </si>
  <si>
    <t>Location d’articles personnels ou ménagers</t>
  </si>
  <si>
    <t>Codes culturels partiels à 3 chiffres de la CITI Rév.3.1</t>
  </si>
  <si>
    <t>Édition</t>
  </si>
  <si>
    <t>Fabrication n.c.a.</t>
  </si>
  <si>
    <t>Edition de logiciels, de conseil et d'approvisionnement</t>
  </si>
  <si>
    <t>Recherche et développement expérimental en sciences naturelles et en génie (SNG)</t>
  </si>
  <si>
    <t>Activités commerciales n.c.a.</t>
  </si>
  <si>
    <t>Cinématographie, radio, télévision et autres activités de divertissement</t>
  </si>
  <si>
    <t>POPULATION TOTALE</t>
  </si>
  <si>
    <t>Situation de travail</t>
  </si>
  <si>
    <t>En emploi</t>
  </si>
  <si>
    <t>Au chômage</t>
  </si>
  <si>
    <t>Non présent dans la population active</t>
  </si>
  <si>
    <t>TOTAL</t>
  </si>
  <si>
    <t>Groupe d'âge</t>
  </si>
  <si>
    <t>15-24 ans</t>
  </si>
  <si>
    <t>Masculin</t>
  </si>
  <si>
    <t>Féminin</t>
  </si>
  <si>
    <t>25-64 ans</t>
  </si>
  <si>
    <t>65+ ans</t>
  </si>
  <si>
    <t>Non spécifié</t>
  </si>
  <si>
    <t>Primaire complété ou non complété</t>
  </si>
  <si>
    <t>CARACTÉRISTIQUES DE L'EMPLOI CULTUREL</t>
  </si>
  <si>
    <t>Type de profession</t>
  </si>
  <si>
    <t>Culturel</t>
  </si>
  <si>
    <t>Non culturel</t>
  </si>
  <si>
    <t>Population en emploi</t>
  </si>
  <si>
    <t>Sexe</t>
  </si>
  <si>
    <t>Nombre d'emplois</t>
  </si>
  <si>
    <t>Un seul emploi</t>
  </si>
  <si>
    <t>Plus d'un emploi</t>
  </si>
  <si>
    <t>Emploi principal par type de profession</t>
  </si>
  <si>
    <t>Deuxième emploi par type de profession</t>
  </si>
  <si>
    <t>Nombre moyen d'heures travaillées</t>
  </si>
  <si>
    <t>Distinction temps plein / partiel</t>
  </si>
  <si>
    <t>Salarié</t>
  </si>
  <si>
    <t>Travailleur indépendant</t>
  </si>
  <si>
    <t>Temporaire</t>
  </si>
  <si>
    <t>Patrimoine culturel et naturel</t>
  </si>
  <si>
    <t>Arts de la scène et festivités</t>
  </si>
  <si>
    <t>Arts visuels et artisanat</t>
  </si>
  <si>
    <t>Livre et presse</t>
  </si>
  <si>
    <t>Audiovisuel et médias interactifs</t>
  </si>
  <si>
    <t>Design et services créatifs</t>
  </si>
  <si>
    <t>POPULATION EN EMPLOI SELON LA PROFESSION CULTURELLE</t>
  </si>
  <si>
    <t>Codes partiels (CP)</t>
  </si>
  <si>
    <t>Code à 4 chiffres</t>
  </si>
  <si>
    <t>Architectes, bâtiment</t>
  </si>
  <si>
    <t>Architectes paysagistes</t>
  </si>
  <si>
    <t>Concepteurs modélistes de produits et de vêtements</t>
  </si>
  <si>
    <t>Urbanistes et ingénieurs de la circulation routière</t>
  </si>
  <si>
    <t>Concepteurs graphiques, multimédia - graphistes</t>
  </si>
  <si>
    <t>Autres professeurs de langues</t>
  </si>
  <si>
    <t>Autres professeurs de musique</t>
  </si>
  <si>
    <t>Autres professeurs de disciplines artistiques</t>
  </si>
  <si>
    <t>Auteurs et autres écrivains</t>
  </si>
  <si>
    <t>Journalistes</t>
  </si>
  <si>
    <t>Traducteurs, interprètes et linguists</t>
  </si>
  <si>
    <t>Artistes plasticiens</t>
  </si>
  <si>
    <t>Compositeurs, musiciens et chanteurs</t>
  </si>
  <si>
    <t>Danseurs et chorégraphes</t>
  </si>
  <si>
    <t>Metteurs en scène de cinéma, de théâtre et d'autres spectacles</t>
  </si>
  <si>
    <t>Acteurs</t>
  </si>
  <si>
    <t>Annonceurs-présentateurs de radio, de télévision et autres medias</t>
  </si>
  <si>
    <t>Artistes créateurs et exécutants non classés ailleurs</t>
  </si>
  <si>
    <t>Dessinateurs industriels</t>
  </si>
  <si>
    <t>Photographes</t>
  </si>
  <si>
    <t>Décorateurs et designers d'intérieurs</t>
  </si>
  <si>
    <t>Techniciens de galeries d'art, de musées et de bibliothèques</t>
  </si>
  <si>
    <t>Autres professions intermédiaires de la culture et de la création artistique</t>
  </si>
  <si>
    <t>Employés de bibliothèque</t>
  </si>
  <si>
    <t>Joailliers et orfèvres</t>
  </si>
  <si>
    <t>Métiers de l'artisanat sur bois et sur des matériaux similaires</t>
  </si>
  <si>
    <t>Métiers de l'artisanat non classés ailleurs</t>
  </si>
  <si>
    <t>Tailleurs, couturiers, fourreurs, modistes et chapeliers</t>
  </si>
  <si>
    <t>Métiers qualifiés de la coupe de vêtements et assimilés</t>
  </si>
  <si>
    <t>Couseurs, brodeurs et assimilés</t>
  </si>
  <si>
    <t>Cordonniers et assimilés</t>
  </si>
  <si>
    <t>Chefs traditionnels et chefs de village</t>
  </si>
  <si>
    <t>Spécialistes des médecines traditionnelles et des médecines complémentaires</t>
  </si>
  <si>
    <t>Ministres des cultes</t>
  </si>
  <si>
    <t>Praticiens des médecines traditionnelles et des médecines complémentaires</t>
  </si>
  <si>
    <t>Professions intermédiaires des religions</t>
  </si>
  <si>
    <t>Chefs cuisiniers</t>
  </si>
  <si>
    <t>Total PCI</t>
  </si>
  <si>
    <t>Codes à 3 chiffres</t>
  </si>
  <si>
    <t>Architectes, urbanistes, géomètres et concepteurs</t>
  </si>
  <si>
    <t>Archivistes, bibliothécaires, documentalistes et assimilés</t>
  </si>
  <si>
    <t>Auteurs, journalistes et linguists</t>
  </si>
  <si>
    <t>Artistes créateurs et executants</t>
  </si>
  <si>
    <t>Professions intermédiaires de la culture, de la création artistique et des activités culinaires</t>
  </si>
  <si>
    <t>Métiers de l'artisanat</t>
  </si>
  <si>
    <t>POPULATION EN EMPLOI SELON L'INDUSTRIE CULTURELLE</t>
  </si>
  <si>
    <t>Codes de la CITI Rév.4</t>
  </si>
  <si>
    <t>Fabrication d’instruments de musique</t>
  </si>
  <si>
    <t>Commerce de détail d’enregistrements musicaux et vidéo en magasins specialises</t>
  </si>
  <si>
    <t>Édition de livres</t>
  </si>
  <si>
    <t>Autres activités d’édition</t>
  </si>
  <si>
    <t>Activités de projection de films cinématographiques</t>
  </si>
  <si>
    <t>Activités d’enregistrement du son et d’édition musicale</t>
  </si>
  <si>
    <t>Radiodiffusion</t>
  </si>
  <si>
    <t>Activités de production et de diffusion de programmes de télévision</t>
  </si>
  <si>
    <t>Activités d’agence de presse</t>
  </si>
  <si>
    <t>Autres activités de services d’information, n.c.a.</t>
  </si>
  <si>
    <t>Recherche-développement expérimental en sciences sociales et humaines</t>
  </si>
  <si>
    <t>Activités de conception de modèles</t>
  </si>
  <si>
    <t>Activités photographiques</t>
  </si>
  <si>
    <t>Location de vidéocassettes et de vidéodisques</t>
  </si>
  <si>
    <t>Activités d’enseignement à caractère culturel</t>
  </si>
  <si>
    <t>Activités créatives, arts et spectacles</t>
  </si>
  <si>
    <t>Activités des bibliothèques et archives</t>
  </si>
  <si>
    <t>Activités des musées et exploitation de sites et monuments historiques</t>
  </si>
  <si>
    <t>Activités des jardins botaniques et zoologiques et des réserves naturelles</t>
  </si>
  <si>
    <t>Autres activités de services d’information</t>
  </si>
  <si>
    <t>Activités des bibliothèques, archives, musées et autres activités culturelles</t>
  </si>
  <si>
    <t>Unités de monnaie nationale</t>
  </si>
  <si>
    <t>Veuillez sélectionner l'unité utilisée</t>
  </si>
  <si>
    <t>Veuillez sélectionner un pays</t>
  </si>
  <si>
    <t>Unités</t>
  </si>
  <si>
    <t>Centaines</t>
  </si>
  <si>
    <t>Albanie</t>
  </si>
  <si>
    <t>Milliers</t>
  </si>
  <si>
    <t>Algérie</t>
  </si>
  <si>
    <t>Andorre</t>
  </si>
  <si>
    <t>1 - Non applicable</t>
  </si>
  <si>
    <t>2 - P et E</t>
  </si>
  <si>
    <t>Antigua-et-Barbuda</t>
  </si>
  <si>
    <t>Argentine</t>
  </si>
  <si>
    <t>Arménie</t>
  </si>
  <si>
    <t>Australie</t>
  </si>
  <si>
    <t>1 - Entièrement couvert</t>
  </si>
  <si>
    <t>Autriche</t>
  </si>
  <si>
    <t>2 - Partiellement couvert</t>
  </si>
  <si>
    <t>Azerbaïdjan</t>
  </si>
  <si>
    <t>3 - Non couvert</t>
  </si>
  <si>
    <t>Bahreïn</t>
  </si>
  <si>
    <t>Barbade</t>
  </si>
  <si>
    <t>Bélarus</t>
  </si>
  <si>
    <t>Belgique</t>
  </si>
  <si>
    <t>Bermudes</t>
  </si>
  <si>
    <t>Bhoutan</t>
  </si>
  <si>
    <t>Bolivie (État plurinational de)</t>
  </si>
  <si>
    <t>Bosnie-Herzégovine</t>
  </si>
  <si>
    <t>Brésil</t>
  </si>
  <si>
    <t>Îles Vierges britanniques</t>
  </si>
  <si>
    <t>Brunéi Darussalam</t>
  </si>
  <si>
    <t>Bulgarie</t>
  </si>
  <si>
    <t>Cambodge</t>
  </si>
  <si>
    <t>Îles Caïmanes</t>
  </si>
  <si>
    <t>République centrafricaine</t>
  </si>
  <si>
    <t>Chili</t>
  </si>
  <si>
    <t>Chine</t>
  </si>
  <si>
    <t>Chine, région administrative spéciale de Hong Kong</t>
  </si>
  <si>
    <t>Chine, région administrative spéciale de Macao</t>
  </si>
  <si>
    <t>Colombie</t>
  </si>
  <si>
    <t>Îles Cook</t>
  </si>
  <si>
    <t>Croatie</t>
  </si>
  <si>
    <t>Chypre</t>
  </si>
  <si>
    <t>République populaire démocratique de Corée</t>
  </si>
  <si>
    <t>République démocratique du Congo</t>
  </si>
  <si>
    <t>Danemark</t>
  </si>
  <si>
    <t>Dominique</t>
  </si>
  <si>
    <t>République dominicaine</t>
  </si>
  <si>
    <t>Équateur</t>
  </si>
  <si>
    <t>Égypte</t>
  </si>
  <si>
    <t>Estonie</t>
  </si>
  <si>
    <t>Fidji</t>
  </si>
  <si>
    <t>Finlande</t>
  </si>
  <si>
    <t>Géorgie</t>
  </si>
  <si>
    <t>Allemagne</t>
  </si>
  <si>
    <t>Grèce</t>
  </si>
  <si>
    <t>Grenade</t>
  </si>
  <si>
    <t>Haïti</t>
  </si>
  <si>
    <t>Saint-Siège</t>
  </si>
  <si>
    <t>Hongrie</t>
  </si>
  <si>
    <t>Islande</t>
  </si>
  <si>
    <t>Inde</t>
  </si>
  <si>
    <t>Indonésie</t>
  </si>
  <si>
    <t>Iran (République islamique d')</t>
  </si>
  <si>
    <t>Irlande</t>
  </si>
  <si>
    <t>Israël</t>
  </si>
  <si>
    <t>Italie</t>
  </si>
  <si>
    <t>Jamaïque</t>
  </si>
  <si>
    <t>Japon</t>
  </si>
  <si>
    <t>Jordanie</t>
  </si>
  <si>
    <t>Koweït</t>
  </si>
  <si>
    <t>Kirghizistan</t>
  </si>
  <si>
    <t>République démocratique populaire lao</t>
  </si>
  <si>
    <t>Lettonie</t>
  </si>
  <si>
    <t>Liban</t>
  </si>
  <si>
    <t>Libye</t>
  </si>
  <si>
    <t>Lituanie</t>
  </si>
  <si>
    <t>Malaisie</t>
  </si>
  <si>
    <t>Malte</t>
  </si>
  <si>
    <t>Îles Marshall</t>
  </si>
  <si>
    <t>Mauritanie</t>
  </si>
  <si>
    <t>Mexique</t>
  </si>
  <si>
    <t>Micronésie (États fédérés de)</t>
  </si>
  <si>
    <t>Mongolie</t>
  </si>
  <si>
    <t>Monténégro</t>
  </si>
  <si>
    <t>Maroc</t>
  </si>
  <si>
    <t>Népal</t>
  </si>
  <si>
    <t>Pays-Bas</t>
  </si>
  <si>
    <t>Nouvelle-Zélande</t>
  </si>
  <si>
    <t>Nioué</t>
  </si>
  <si>
    <t>Norvège</t>
  </si>
  <si>
    <t>Palaos</t>
  </si>
  <si>
    <t>Papouasie-Nouvelle-Guinée</t>
  </si>
  <si>
    <t>Pérou</t>
  </si>
  <si>
    <t>Pologne</t>
  </si>
  <si>
    <t>Porto Rico</t>
  </si>
  <si>
    <t>République de Corée</t>
  </si>
  <si>
    <t>République de Moldova</t>
  </si>
  <si>
    <t>Roumanie</t>
  </si>
  <si>
    <t>Fédération de Russie</t>
  </si>
  <si>
    <t>Saint-Kitts-et-Nevis</t>
  </si>
  <si>
    <t>Sainte-Lucie</t>
  </si>
  <si>
    <t>Saint-Vincent-et-les-Grenadines</t>
  </si>
  <si>
    <t>Saint-Marin</t>
  </si>
  <si>
    <t>Sao Tomé-et-Principe</t>
  </si>
  <si>
    <t>Arabie saoudite</t>
  </si>
  <si>
    <t>Serbie</t>
  </si>
  <si>
    <t>Singapour</t>
  </si>
  <si>
    <t>Saint-Martin (partie néerlandaise)</t>
  </si>
  <si>
    <t>Slovaquie</t>
  </si>
  <si>
    <t>Slovénie</t>
  </si>
  <si>
    <t>Îles Salomon</t>
  </si>
  <si>
    <t>Sud-Soudan</t>
  </si>
  <si>
    <t>Espagne</t>
  </si>
  <si>
    <t>Soudan</t>
  </si>
  <si>
    <t>Suède</t>
  </si>
  <si>
    <t>Suisse</t>
  </si>
  <si>
    <t>République arabe syrienne</t>
  </si>
  <si>
    <t>Tadjikistan</t>
  </si>
  <si>
    <t>Thaïlande</t>
  </si>
  <si>
    <t>Ex-République yougoslave de Macédoine</t>
  </si>
  <si>
    <t>Tokélaou</t>
  </si>
  <si>
    <t>Trinité-et-Tobago</t>
  </si>
  <si>
    <t>Tunisie</t>
  </si>
  <si>
    <t>Turquie</t>
  </si>
  <si>
    <t>Turkménistan</t>
  </si>
  <si>
    <t>Îles Turques et Caïques</t>
  </si>
  <si>
    <t>Émirats arabes unis</t>
  </si>
  <si>
    <t>Royaume-Uni de Grande-Bretagne et d'Irlande du Nord</t>
  </si>
  <si>
    <t>République-Unie de Tanzanie</t>
  </si>
  <si>
    <t>États-Unis d'Amérique</t>
  </si>
  <si>
    <t>Ouzbékistan</t>
  </si>
  <si>
    <t>Venezuela (République bolivarienne du)</t>
  </si>
  <si>
    <t>Yémen</t>
  </si>
  <si>
    <t>Q - valeur manquante: supprimée</t>
  </si>
  <si>
    <t>U - faible fiabilité</t>
  </si>
  <si>
    <t>W - inclut les données d'une autre catégorie</t>
  </si>
  <si>
    <t>Spécialistes de l'informatique n.c.a.</t>
  </si>
  <si>
    <t>Autres spécialistes de l'enseignement, n.c.a.</t>
  </si>
  <si>
    <t>Tisserands, tricoteurs et assimilés</t>
  </si>
  <si>
    <t>Édition de logiciels</t>
  </si>
  <si>
    <t>Édition de livres, brochures, oeuvres musicales et autres publications</t>
  </si>
  <si>
    <t>Fabrication d'horlogerie</t>
  </si>
  <si>
    <t>Commerce de détail de biens d'occasion</t>
  </si>
  <si>
    <t>Activités de banques de données et distribution en ligne de contenu électronique</t>
  </si>
  <si>
    <t>Publicité</t>
  </si>
  <si>
    <t>Activités de services aux entreprises n.c.a.</t>
  </si>
  <si>
    <t>Autres activités d'enseignement</t>
  </si>
  <si>
    <t>Autres activités de spectacle n.c.a.</t>
  </si>
  <si>
    <t>Autres activités d’enseignement</t>
  </si>
  <si>
    <r>
      <t xml:space="preserve">Population en emploi </t>
    </r>
    <r>
      <rPr>
        <b/>
        <sz val="11"/>
        <rFont val="Calibri"/>
        <family val="2"/>
        <scheme val="minor"/>
      </rPr>
      <t>dans</t>
    </r>
    <r>
      <rPr>
        <sz val="11"/>
        <rFont val="Calibri"/>
        <family val="2"/>
        <scheme val="minor"/>
      </rPr>
      <t xml:space="preserve"> </t>
    </r>
    <r>
      <rPr>
        <b/>
        <sz val="11"/>
        <rFont val="Calibri"/>
        <family val="2"/>
        <scheme val="minor"/>
      </rPr>
      <t>plus d'un emploi</t>
    </r>
  </si>
  <si>
    <r>
      <t xml:space="preserve">Population en emploi </t>
    </r>
    <r>
      <rPr>
        <b/>
        <sz val="11"/>
        <rFont val="Calibri"/>
        <family val="2"/>
        <scheme val="minor"/>
      </rPr>
      <t>dans plus d'un emploi</t>
    </r>
  </si>
  <si>
    <t>Situation en emploi</t>
  </si>
  <si>
    <t>Régulier</t>
  </si>
  <si>
    <t>Archivistes paléographes et conservateurs de musée</t>
  </si>
  <si>
    <t>Bibliothécaires, documentalistes et professions assimilées</t>
  </si>
  <si>
    <t>CP</t>
  </si>
  <si>
    <t>Cartographes et géomètres</t>
  </si>
  <si>
    <t>Sociologues, anthropologues et assimilés</t>
  </si>
  <si>
    <t>Facteurs et accordeurs d'instruments de musique</t>
  </si>
  <si>
    <t>Potiers et assimilés (produits céramiques et abrasifs)</t>
  </si>
  <si>
    <t>Souffleurs, mouleurs, tailleurs, meuleurs et polisseurs de verre</t>
  </si>
  <si>
    <t>Peintres d'enseignes, peintres-décorateurs et graveurs</t>
  </si>
  <si>
    <t>Métiers de l'artisanat sur textile, sur cuir et sur des matériaux similaires</t>
  </si>
  <si>
    <t>Ebénistes, menuisiers et assimilés</t>
  </si>
  <si>
    <t>Tanneurs, peaussiers et mégissiers</t>
  </si>
  <si>
    <t>Édition de journaux, revues professionnelles, et périodiques</t>
  </si>
  <si>
    <t>Code</t>
  </si>
  <si>
    <t>CE1'!AC25 =CE1'!AC44</t>
  </si>
  <si>
    <t>CE1</t>
  </si>
  <si>
    <t>AC25</t>
  </si>
  <si>
    <t>CE1'!AC26 =CE1'!AC45</t>
  </si>
  <si>
    <t>AC26</t>
  </si>
  <si>
    <t>CE1'!AC27 =CE1'!AC46</t>
  </si>
  <si>
    <t>AC27</t>
  </si>
  <si>
    <t>CE1'!T25 =CE1'!T44</t>
  </si>
  <si>
    <t>T44</t>
  </si>
  <si>
    <t>CE1'!T26 =CE1'!T45</t>
  </si>
  <si>
    <t>T45</t>
  </si>
  <si>
    <t>CE1'!T27 =CE1'!T46</t>
  </si>
  <si>
    <t>T46</t>
  </si>
  <si>
    <t>CE1'!W25 =CE1'!W44</t>
  </si>
  <si>
    <t>W25</t>
  </si>
  <si>
    <t>CE1'!W26 =CE1'!W45</t>
  </si>
  <si>
    <t>W26</t>
  </si>
  <si>
    <t>CE1'!W27 =CE1'!W46</t>
  </si>
  <si>
    <t>W27</t>
  </si>
  <si>
    <t>CE1'!Z25 =CE1'!Z44</t>
  </si>
  <si>
    <t>Z25</t>
  </si>
  <si>
    <t>CE1'!Z26 =CE1'!Z45</t>
  </si>
  <si>
    <t>Z26</t>
  </si>
  <si>
    <t>CE1'!Z27 =CE1'!Z46</t>
  </si>
  <si>
    <t>Z27</t>
  </si>
  <si>
    <t>CE1'!T27 =CE2'!Z23</t>
  </si>
  <si>
    <t>Z23</t>
  </si>
  <si>
    <t>CE1'!T15 =CE3'!AI18</t>
  </si>
  <si>
    <t>CE3</t>
  </si>
  <si>
    <t>AI18</t>
  </si>
  <si>
    <t>CE1'!T15 =CE3'!Z18</t>
  </si>
  <si>
    <t>CE1'!T18 =CE3'!AI19</t>
  </si>
  <si>
    <t>AI19</t>
  </si>
  <si>
    <t>CE1'!T18 =CE3'!Z19</t>
  </si>
  <si>
    <t>Z19</t>
  </si>
  <si>
    <t>CE1'!T21 =CE3'!AI20</t>
  </si>
  <si>
    <t>AI20</t>
  </si>
  <si>
    <t>CE1'!T21 =CE3'!Z20</t>
  </si>
  <si>
    <t>Z20</t>
  </si>
  <si>
    <t>CE1'!T24 =CE3'!AI21</t>
  </si>
  <si>
    <t>AI21</t>
  </si>
  <si>
    <t>CE1'!T24 =CE3'!Z21</t>
  </si>
  <si>
    <t>CE1'!T25 =CE3'!AI13</t>
  </si>
  <si>
    <t>CE1'!T25 =CE3'!Z13</t>
  </si>
  <si>
    <t>Z13</t>
  </si>
  <si>
    <t>CE1'!T26 =CE3'!AI14</t>
  </si>
  <si>
    <t>CE1'!T26 =CE3'!Z14</t>
  </si>
  <si>
    <t>Z14</t>
  </si>
  <si>
    <t>CE1'!T27 =CE3'!AI16</t>
  </si>
  <si>
    <t>CE1'!T27 =CE3'!AI22</t>
  </si>
  <si>
    <t>AI22</t>
  </si>
  <si>
    <t>CE1'!T27 =CE3'!AI29</t>
  </si>
  <si>
    <t>AI29</t>
  </si>
  <si>
    <t>CE1'!T27 =CE3'!Z16</t>
  </si>
  <si>
    <t>CE1'!T27 =CE3'!Z22</t>
  </si>
  <si>
    <t>CE1'!T27 =CE3'!Z29</t>
  </si>
  <si>
    <t>Z29</t>
  </si>
  <si>
    <t>CE1'!T31 =CE3'!AI24</t>
  </si>
  <si>
    <t>AI24</t>
  </si>
  <si>
    <t>CE1'!T31 =CE3'!Z24</t>
  </si>
  <si>
    <t>Z24</t>
  </si>
  <si>
    <t>CE1'!T34 =CE3'!AI25</t>
  </si>
  <si>
    <t>AI25</t>
  </si>
  <si>
    <t>CE1'!T34 =CE3'!Z25</t>
  </si>
  <si>
    <t>CE1'!T37 =CE3'!AI26</t>
  </si>
  <si>
    <t>AI26</t>
  </si>
  <si>
    <t>CE1'!T37 =CE3'!Z26</t>
  </si>
  <si>
    <t>CE1'!T40 =CE3'!AI27</t>
  </si>
  <si>
    <t>AI27</t>
  </si>
  <si>
    <t>CE1'!T40 =CE3'!Z27</t>
  </si>
  <si>
    <t>CE1'!T43 =CE3'!AI28</t>
  </si>
  <si>
    <t>AI28</t>
  </si>
  <si>
    <t>CE1'!T43 =CE3'!Z28</t>
  </si>
  <si>
    <t>CE1'!T25 =CE4'!Z22</t>
  </si>
  <si>
    <t>CE1'!T26 =CE4'!Z23</t>
  </si>
  <si>
    <t>CE1'!T27 =CE4'!Z24</t>
  </si>
  <si>
    <t>CE1'!T25 =CE8'!Z22</t>
  </si>
  <si>
    <t>CE8</t>
  </si>
  <si>
    <t>CE1'!T25 =CE8'!Z35</t>
  </si>
  <si>
    <t>Z35</t>
  </si>
  <si>
    <t>CE1'!T26 =CE8'!Z23</t>
  </si>
  <si>
    <t>CE1'!T26 =CE8'!Z36</t>
  </si>
  <si>
    <t>Z36</t>
  </si>
  <si>
    <t>CE1'!T27 =CE8'!Z24</t>
  </si>
  <si>
    <t>CE1'!T27 =CE8'!Z37</t>
  </si>
  <si>
    <t>Z37</t>
  </si>
  <si>
    <t>CE1'!T25 =CE9'!AR13</t>
  </si>
  <si>
    <t>CE9</t>
  </si>
  <si>
    <t>AR13</t>
  </si>
  <si>
    <t>CE1'!T26 =CE9'!AR14</t>
  </si>
  <si>
    <t>AR14</t>
  </si>
  <si>
    <t>CE1'!T27 =CE9'!AR16</t>
  </si>
  <si>
    <t>AR16</t>
  </si>
  <si>
    <t>CE1'!T27 =CE9'!AR21</t>
  </si>
  <si>
    <t>AR21</t>
  </si>
  <si>
    <t>CE1'!T27 =CE9'!AR26</t>
  </si>
  <si>
    <t>AR26</t>
  </si>
  <si>
    <t>CE2'!T23 =CE3'!AC16</t>
  </si>
  <si>
    <t>CE2'!T23 =CE3'!AC22</t>
  </si>
  <si>
    <t>AC22</t>
  </si>
  <si>
    <t>CE2'!T23 =CE3'!AC29</t>
  </si>
  <si>
    <t>AC29</t>
  </si>
  <si>
    <t>CE2'!W23 =CE3'!AF16</t>
  </si>
  <si>
    <t>CE2'!W23 =CE3'!AF22</t>
  </si>
  <si>
    <t>AF22</t>
  </si>
  <si>
    <t>CE2'!W23 =CE3'!AF29</t>
  </si>
  <si>
    <t>AF29</t>
  </si>
  <si>
    <t>CE2'!Z21 =CE3'!T16</t>
  </si>
  <si>
    <t>CE2'!Z21 =CE3'!T22</t>
  </si>
  <si>
    <t>T22</t>
  </si>
  <si>
    <t>CE2'!Z21 =CE3'!T29</t>
  </si>
  <si>
    <t>T29</t>
  </si>
  <si>
    <t>CE2'!Z22 =CE3'!W16</t>
  </si>
  <si>
    <t>CE2'!Z22 =CE3'!W22</t>
  </si>
  <si>
    <t>W22</t>
  </si>
  <si>
    <t>CE2'!Z22 =CE3'!W29</t>
  </si>
  <si>
    <t>W29</t>
  </si>
  <si>
    <t>CE2'!Z21 =CE4'!T24</t>
  </si>
  <si>
    <t>CE2'!Z22 =CE4'!W24</t>
  </si>
  <si>
    <t>W24</t>
  </si>
  <si>
    <t>CE2'!Z21 =CE8'!T24</t>
  </si>
  <si>
    <t>CE2'!Z21 =CE8'!T37</t>
  </si>
  <si>
    <t>CE2'!Z22 =CE8'!W24</t>
  </si>
  <si>
    <t>CE2'!Z22 =CE8'!W37</t>
  </si>
  <si>
    <t>W37</t>
  </si>
  <si>
    <t>CE3'!Z15 =CE3'!AI15</t>
  </si>
  <si>
    <t>CE3'!T14 =CE4'!T23</t>
  </si>
  <si>
    <t>CE3'!W13 =CE4'!W22</t>
  </si>
  <si>
    <t>CE3'!W14 =CE4'!W23</t>
  </si>
  <si>
    <t>CE3'!T14 =CE8'!T23</t>
  </si>
  <si>
    <t>CE3'!T14 =CE8'!T36</t>
  </si>
  <si>
    <t>T36</t>
  </si>
  <si>
    <t>CE3'!W13 =CE8'!W22</t>
  </si>
  <si>
    <t>CE3'!W13 =CE8'!W35</t>
  </si>
  <si>
    <t>W35</t>
  </si>
  <si>
    <t>CE3'!W14 =CE8'!W23</t>
  </si>
  <si>
    <t>CE3'!W14 =CE8'!W36</t>
  </si>
  <si>
    <t>W36</t>
  </si>
  <si>
    <t>AR15</t>
  </si>
  <si>
    <t>CE4'!T16 =CE5'!T19</t>
  </si>
  <si>
    <t>CE4'!T17 =CE5'!T20</t>
  </si>
  <si>
    <t>T17</t>
  </si>
  <si>
    <t>CE4'!T18 =CE5'!T21</t>
  </si>
  <si>
    <t>CE4'!W16 =CE5'!W19</t>
  </si>
  <si>
    <t>CE4'!W17 =CE5'!W20</t>
  </si>
  <si>
    <t>W17</t>
  </si>
  <si>
    <t>CE4'!W18 =CE5'!W21</t>
  </si>
  <si>
    <t>W18</t>
  </si>
  <si>
    <t>CE4'!Z16 =CE5'!Z19</t>
  </si>
  <si>
    <t>CE4'!Z17 =CE5'!Z20</t>
  </si>
  <si>
    <t>CE4'!Z18 =CE5'!Z21</t>
  </si>
  <si>
    <t>CE4'!Z16 =CE6'!Z19</t>
  </si>
  <si>
    <t>CE4'!Z17 =CE6'!Z20</t>
  </si>
  <si>
    <t>CE4'!Z18 =CE6'!Z21</t>
  </si>
  <si>
    <t>T35</t>
  </si>
  <si>
    <t>CE7'!Z13 =CE7'!AI13</t>
  </si>
  <si>
    <t>CE7'!Z14 =CE7'!AI14</t>
  </si>
  <si>
    <t>CE7'!Z15 =CE7'!AI15</t>
  </si>
  <si>
    <t>CE8'!T26 =CE8'!T48</t>
  </si>
  <si>
    <t>CE8'!T27 =CE8'!T49</t>
  </si>
  <si>
    <t>CE8'!T28 =CE8'!T50</t>
  </si>
  <si>
    <t>T28</t>
  </si>
  <si>
    <t>CE8'!W26 =CE8'!W48</t>
  </si>
  <si>
    <t>CE8'!W27 =CE8'!W49</t>
  </si>
  <si>
    <t>CE8'!W28 =CE8'!W50</t>
  </si>
  <si>
    <t>W28</t>
  </si>
  <si>
    <t>CE8'!Z26 =CE8'!Z48</t>
  </si>
  <si>
    <t>CE8'!Z27 =CE8'!Z49</t>
  </si>
  <si>
    <t>CE8'!Z28 =CE8'!Z50</t>
  </si>
  <si>
    <t>Z50</t>
  </si>
  <si>
    <t>AR23</t>
  </si>
  <si>
    <t>AR31</t>
  </si>
  <si>
    <t>Z34</t>
  </si>
  <si>
    <t>Z41</t>
  </si>
  <si>
    <t>Z47</t>
  </si>
  <si>
    <t>CE9'!AC16 =CE9'!AC21</t>
  </si>
  <si>
    <t>AC21</t>
  </si>
  <si>
    <t>CE9'!AC16 =CE9'!AC26</t>
  </si>
  <si>
    <t>CE9'!AC23 =CE9'!AC31</t>
  </si>
  <si>
    <t>AC23</t>
  </si>
  <si>
    <t>CE9'!AF16 =CE9'!AF21</t>
  </si>
  <si>
    <t>AF21</t>
  </si>
  <si>
    <t>CE9'!AF16 =CE9'!AF26</t>
  </si>
  <si>
    <t>AF26</t>
  </si>
  <si>
    <t>CE9'!AF23 =CE9'!AF31</t>
  </si>
  <si>
    <t>AF23</t>
  </si>
  <si>
    <t>CE9'!AI16 =CE9'!AI21</t>
  </si>
  <si>
    <t>CE9'!AI16 =CE9'!AI26</t>
  </si>
  <si>
    <t>CE9'!AI23 =CE9'!AI31</t>
  </si>
  <si>
    <t>AI23</t>
  </si>
  <si>
    <t>CE9'!AL16 =CE9'!AL21</t>
  </si>
  <si>
    <t>AL21</t>
  </si>
  <si>
    <t>CE9'!AL16 =CE9'!AL26</t>
  </si>
  <si>
    <t>AL26</t>
  </si>
  <si>
    <t>CE9'!AL23 =CE9'!AL31</t>
  </si>
  <si>
    <t>AL23</t>
  </si>
  <si>
    <t>CE9'!AO16 =CE9'!AO21</t>
  </si>
  <si>
    <t>AO21</t>
  </si>
  <si>
    <t>CE9'!AO16 =CE9'!AO26</t>
  </si>
  <si>
    <t>AO26</t>
  </si>
  <si>
    <t>CE9'!AO23 =CE9'!AO31</t>
  </si>
  <si>
    <t>AO23</t>
  </si>
  <si>
    <t>CE9'!AU16 =CE9'!AU21</t>
  </si>
  <si>
    <t>AU21</t>
  </si>
  <si>
    <t>CE9'!AU16 =CE9'!AU26</t>
  </si>
  <si>
    <t>AU26</t>
  </si>
  <si>
    <t>CE9'!AU23 =CE9'!AU31</t>
  </si>
  <si>
    <t>AU23</t>
  </si>
  <si>
    <t>CE9'!T16 =CE9'!T21</t>
  </si>
  <si>
    <t>CE9'!T16 =CE9'!T26</t>
  </si>
  <si>
    <t>CE9'!T23 =CE9'!T31</t>
  </si>
  <si>
    <t>CE9'!W16 =CE9'!W21</t>
  </si>
  <si>
    <t>CE9'!W16 =CE9'!W26</t>
  </si>
  <si>
    <t>CE9'!W23 =CE9'!W31</t>
  </si>
  <si>
    <t>CE9'!Z16 =CE9'!Z21</t>
  </si>
  <si>
    <t>CE9'!Z16 =CE9'!Z26</t>
  </si>
  <si>
    <t>CE9'!Z23 =CE9'!Z31</t>
  </si>
  <si>
    <t>SUM(T13,T14)</t>
  </si>
  <si>
    <t>SUM('CE1'!T16,'CE1'!T17)='CE1'!T18</t>
  </si>
  <si>
    <t>SUM(T16,T17)</t>
  </si>
  <si>
    <t>SUM('CE1'!T19,'CE1'!T20)='CE1'!T21</t>
  </si>
  <si>
    <t>SUM(T19,T20)</t>
  </si>
  <si>
    <t>SUM('CE1'!T22,'CE1'!T23)='CE1'!T24</t>
  </si>
  <si>
    <t>SUM(T22,T23)</t>
  </si>
  <si>
    <t>SUM('CE1'!T13,'CE1'!T16,'CE1'!T19,'CE1'!T22)='CE1'!T25</t>
  </si>
  <si>
    <t>SUM(T13,T16,T19,T22)</t>
  </si>
  <si>
    <t>SUM('CE1'!T14,'CE1'!T17,'CE1'!T20,'CE1'!T23)='CE1'!T26</t>
  </si>
  <si>
    <t>SUM(T14,T17,T20,T23)</t>
  </si>
  <si>
    <t>SUM('CE1'!T15,'CE1'!T18,'CE1'!T21,'CE1'!T24)='CE1'!T27</t>
  </si>
  <si>
    <t>SUM(T15,T18,T21,T24)</t>
  </si>
  <si>
    <t>SUM('CE1'!T29,'CE1'!T30)='CE1'!T31</t>
  </si>
  <si>
    <t>SUM(T29,T30)</t>
  </si>
  <si>
    <t>SUM('CE1'!T32,'CE1'!T33)='CE1'!T34</t>
  </si>
  <si>
    <t>SUM(T32,T33)</t>
  </si>
  <si>
    <t>SUM('CE1'!T35,'CE1'!T36)='CE1'!T37</t>
  </si>
  <si>
    <t>SUM(T35,T36)</t>
  </si>
  <si>
    <t>SUM('CE1'!T38,'CE1'!T39)='CE1'!T40</t>
  </si>
  <si>
    <t>SUM(T38,T39)</t>
  </si>
  <si>
    <t>SUM('CE1'!T41,'CE1'!T42)='CE1'!T43</t>
  </si>
  <si>
    <t>SUM(T41,T42)</t>
  </si>
  <si>
    <t>SUM('CE1'!T29,'CE1'!T32,'CE1'!T35,'CE1'!T38,'CE1'!T41)='CE1'!T44</t>
  </si>
  <si>
    <t>SUM(T29,T32,T35,T38,T41)</t>
  </si>
  <si>
    <t>SUM('CE1'!T30,'CE1'!T33,'CE1'!T36,'CE1'!T39,'CE1'!T42)='CE1'!T45</t>
  </si>
  <si>
    <t>SUM(T30,T33,T36,T39,T42)</t>
  </si>
  <si>
    <t>SUM('CE1'!T31,'CE1'!T34,'CE1'!T37,'CE1'!T40,'CE1'!T43)='CE1'!T46</t>
  </si>
  <si>
    <t>SUM(T31,T34,T37,T40,T43)</t>
  </si>
  <si>
    <t>SUM('CE1'!W13,'CE1'!W14)='CE1'!W15</t>
  </si>
  <si>
    <t>SUM(W13,W14)</t>
  </si>
  <si>
    <t>SUM('CE1'!W16,'CE1'!W17)='CE1'!W18</t>
  </si>
  <si>
    <t>SUM(W16,W17)</t>
  </si>
  <si>
    <t>SUM('CE1'!W19,'CE1'!W20)='CE1'!W21</t>
  </si>
  <si>
    <t>SUM(W19,W20)</t>
  </si>
  <si>
    <t>SUM('CE1'!W22,'CE1'!W23)='CE1'!W24</t>
  </si>
  <si>
    <t>SUM(W22,W23)</t>
  </si>
  <si>
    <t>SUM('CE1'!W13,'CE1'!W16,'CE1'!W19,'CE1'!W22)='CE1'!W25</t>
  </si>
  <si>
    <t>SUM(W13,W16,W19,W22)</t>
  </si>
  <si>
    <t>SUM('CE1'!W14,'CE1'!W17,'CE1'!W20,'CE1'!W23)='CE1'!W26</t>
  </si>
  <si>
    <t>SUM(W14,W17,W20,W23)</t>
  </si>
  <si>
    <t>SUM('CE1'!W15,'CE1'!W18,'CE1'!W21,'CE1'!W24)='CE1'!W27</t>
  </si>
  <si>
    <t>SUM(W15,W18,W21,W24)</t>
  </si>
  <si>
    <t>SUM('CE1'!W29,'CE1'!W30)='CE1'!W31</t>
  </si>
  <si>
    <t>SUM(W29,W30)</t>
  </si>
  <si>
    <t>SUM('CE1'!W32,'CE1'!W33)='CE1'!W34</t>
  </si>
  <si>
    <t>SUM(W32,W33)</t>
  </si>
  <si>
    <t>W34</t>
  </si>
  <si>
    <t>SUM('CE1'!W35,'CE1'!W36)='CE1'!W37</t>
  </si>
  <si>
    <t>SUM(W35,W36)</t>
  </si>
  <si>
    <t>SUM('CE1'!W38,'CE1'!W39)='CE1'!W40</t>
  </si>
  <si>
    <t>SUM(W38,W39)</t>
  </si>
  <si>
    <t>W40</t>
  </si>
  <si>
    <t>SUM('CE1'!W41,'CE1'!W42)='CE1'!W43</t>
  </si>
  <si>
    <t>SUM(W41,W42)</t>
  </si>
  <si>
    <t>W43</t>
  </si>
  <si>
    <t>SUM('CE1'!W29,'CE1'!W32,'CE1'!W35,'CE1'!W38,'CE1'!W41)='CE1'!W44</t>
  </si>
  <si>
    <t>SUM(W29,W32,W35,W38,W41)</t>
  </si>
  <si>
    <t>SUM('CE1'!W30,'CE1'!W33,'CE1'!W36,'CE1'!W39,'CE1'!W42)='CE1'!W45</t>
  </si>
  <si>
    <t>SUM(W30,W33,W36,W39,W42)</t>
  </si>
  <si>
    <t>SUM('CE1'!W31,'CE1'!W34,'CE1'!W37,'CE1'!W40,'CE1'!W43)='CE1'!W46</t>
  </si>
  <si>
    <t>SUM(W31,W34,W37,W40,W43)</t>
  </si>
  <si>
    <t>SUM('CE1'!Z13,'CE1'!Z14)='CE1'!Z15</t>
  </si>
  <si>
    <t>SUM(Z13,Z14)</t>
  </si>
  <si>
    <t>SUM('CE1'!Z16,'CE1'!Z17)='CE1'!Z18</t>
  </si>
  <si>
    <t>SUM(Z16,Z17)</t>
  </si>
  <si>
    <t>SUM('CE1'!Z19,'CE1'!Z20)='CE1'!Z21</t>
  </si>
  <si>
    <t>SUM(Z19,Z20)</t>
  </si>
  <si>
    <t>SUM('CE1'!Z22,'CE1'!Z23)='CE1'!Z24</t>
  </si>
  <si>
    <t>SUM(Z22,Z23)</t>
  </si>
  <si>
    <t>SUM('CE1'!Z13,'CE1'!Z16,'CE1'!Z19,'CE1'!Z22)='CE1'!Z25</t>
  </si>
  <si>
    <t>SUM(Z13,Z16,Z19,Z22)</t>
  </si>
  <si>
    <t>SUM('CE1'!Z14,'CE1'!Z17,'CE1'!Z20,'CE1'!Z23)='CE1'!Z26</t>
  </si>
  <si>
    <t>SUM(Z14,Z17,Z20,Z23)</t>
  </si>
  <si>
    <t>SUM('CE1'!Z15,'CE1'!Z18,'CE1'!Z21,'CE1'!Z24)='CE1'!Z27</t>
  </si>
  <si>
    <t>SUM(Z15,Z18,Z21,Z24)</t>
  </si>
  <si>
    <t>SUM('CE1'!Z29,'CE1'!Z30)='CE1'!Z31</t>
  </si>
  <si>
    <t>SUM(Z29,Z30)</t>
  </si>
  <si>
    <t>SUM('CE1'!Z32,'CE1'!Z33)='CE1'!Z34</t>
  </si>
  <si>
    <t>SUM(Z32,Z33)</t>
  </si>
  <si>
    <t>SUM('CE1'!Z35,'CE1'!Z36)='CE1'!Z37</t>
  </si>
  <si>
    <t>SUM(Z35,Z36)</t>
  </si>
  <si>
    <t>SUM('CE1'!Z38,'CE1'!Z39)='CE1'!Z40</t>
  </si>
  <si>
    <t>SUM(Z38,Z39)</t>
  </si>
  <si>
    <t>Z40</t>
  </si>
  <si>
    <t>SUM('CE1'!Z41,'CE1'!Z42)='CE1'!Z43</t>
  </si>
  <si>
    <t>SUM(Z41,Z42)</t>
  </si>
  <si>
    <t>Z43</t>
  </si>
  <si>
    <t>SUM('CE1'!Z29,'CE1'!Z32,'CE1'!Z35,'CE1'!Z38,'CE1'!Z41)='CE1'!Z44</t>
  </si>
  <si>
    <t>SUM(Z29,Z32,Z35,Z38,Z41)</t>
  </si>
  <si>
    <t>SUM('CE1'!Z30,'CE1'!Z33,'CE1'!Z36,'CE1'!Z39,'CE1'!Z42)='CE1'!Z45</t>
  </si>
  <si>
    <t>SUM(Z30,Z33,Z36,Z39,Z42)</t>
  </si>
  <si>
    <t>SUM('CE1'!Z31,'CE1'!Z34,'CE1'!Z37,'CE1'!Z40,'CE1'!Z43)='CE1'!Z46</t>
  </si>
  <si>
    <t>SUM(Z31,Z34,Z37,Z40,Z43)</t>
  </si>
  <si>
    <t>SUM('CE1'!T13,'CE1'!W13,'CE1'!Z13)='CE1'!AC13</t>
  </si>
  <si>
    <t>SUM(T13,W13,Z13)</t>
  </si>
  <si>
    <t>AC13</t>
  </si>
  <si>
    <t>SUM('CE1'!T14,'CE1'!W14,'CE1'!Z14)='CE1'!AC14</t>
  </si>
  <si>
    <t>SUM(T14,W14,Z14)</t>
  </si>
  <si>
    <t>AC14</t>
  </si>
  <si>
    <t>SUM('CE1'!AC13,'CE1'!AC14)='CE1'!AC15</t>
  </si>
  <si>
    <t>SUM(AC13,AC14)</t>
  </si>
  <si>
    <t>AC15</t>
  </si>
  <si>
    <t>SUM('CE1'!T16,'CE1'!W16,'CE1'!Z16)='CE1'!AC16</t>
  </si>
  <si>
    <t>SUM(T16,W16,Z16)</t>
  </si>
  <si>
    <t>SUM('CE1'!T17,'CE1'!W17,'CE1'!Z17)='CE1'!AC17</t>
  </si>
  <si>
    <t>SUM(T17,W17,Z17)</t>
  </si>
  <si>
    <t>AC17</t>
  </si>
  <si>
    <t>SUM('CE1'!AC16,'CE1'!AC17)='CE1'!AC18</t>
  </si>
  <si>
    <t>SUM(AC16,AC17)</t>
  </si>
  <si>
    <t>AC18</t>
  </si>
  <si>
    <t>SUM('CE1'!T19,'CE1'!W19,'CE1'!Z19)='CE1'!AC19</t>
  </si>
  <si>
    <t>SUM(T19,W19,Z19)</t>
  </si>
  <si>
    <t>AC19</t>
  </si>
  <si>
    <t>SUM('CE1'!T20,'CE1'!W20,'CE1'!Z20)='CE1'!AC20</t>
  </si>
  <si>
    <t>SUM(T20,W20,Z20)</t>
  </si>
  <si>
    <t>AC20</t>
  </si>
  <si>
    <t>SUM('CE1'!AC19,'CE1'!AC20)='CE1'!AC21</t>
  </si>
  <si>
    <t>SUM(AC19,AC20)</t>
  </si>
  <si>
    <t>SUM('CE1'!T22,'CE1'!W22,'CE1'!Z22)='CE1'!AC22</t>
  </si>
  <si>
    <t>SUM(T22,W22,Z22)</t>
  </si>
  <si>
    <t>SUM('CE1'!T23,'CE1'!W23,'CE1'!Z23)='CE1'!AC23</t>
  </si>
  <si>
    <t>SUM(T23,W23,Z23)</t>
  </si>
  <si>
    <t>SUM('CE1'!AC22,'CE1'!AC23)='CE1'!AC24</t>
  </si>
  <si>
    <t>SUM(AC22,AC23)</t>
  </si>
  <si>
    <t>AC24</t>
  </si>
  <si>
    <t>SUM('CE1'!AC13,'CE1'!AC16,'CE1'!AC19,'CE1'!AC22)='CE1'!AC25</t>
  </si>
  <si>
    <t>SUM(AC13,AC16,AC19,AC22)</t>
  </si>
  <si>
    <t>SUM('CE1'!AC14,'CE1'!AC17,'CE1'!AC20,'CE1'!AC23)='CE1'!AC26</t>
  </si>
  <si>
    <t>SUM(AC14,AC17,AC20,AC23)</t>
  </si>
  <si>
    <t>SUM('CE1'!AC15,'CE1'!AC18,'CE1'!AC21,'CE1'!AC24)='CE1'!AC27</t>
  </si>
  <si>
    <t>SUM(AC15,AC18,AC21,AC24)</t>
  </si>
  <si>
    <t>SUM('CE1'!T29,'CE1'!W29,'CE1'!Z29)='CE1'!AC29</t>
  </si>
  <si>
    <t>SUM(T29,W29,Z29)</t>
  </si>
  <si>
    <t>SUM('CE1'!T30,'CE1'!W30,'CE1'!Z30)='CE1'!AC30</t>
  </si>
  <si>
    <t>SUM(T30,W30,Z30)</t>
  </si>
  <si>
    <t>AC30</t>
  </si>
  <si>
    <t>SUM('CE1'!AC29,'CE1'!AC30)='CE1'!AC31</t>
  </si>
  <si>
    <t>SUM(AC29,AC30)</t>
  </si>
  <si>
    <t>SUM('CE1'!T32,'CE1'!W32,'CE1'!Z32)='CE1'!AC32</t>
  </si>
  <si>
    <t>SUM(T32,W32,Z32)</t>
  </si>
  <si>
    <t>AC32</t>
  </si>
  <si>
    <t>SUM('CE1'!T33,'CE1'!W33,'CE1'!Z33)='CE1'!AC33</t>
  </si>
  <si>
    <t>SUM(T33,W33,Z33)</t>
  </si>
  <si>
    <t>AC33</t>
  </si>
  <si>
    <t>SUM('CE1'!AC32,'CE1'!AC33)='CE1'!AC34</t>
  </si>
  <si>
    <t>SUM(AC32,AC33)</t>
  </si>
  <si>
    <t>AC34</t>
  </si>
  <si>
    <t>SUM('CE1'!T35,'CE1'!W35,'CE1'!Z35)='CE1'!AC35</t>
  </si>
  <si>
    <t>SUM(T35,W35,Z35)</t>
  </si>
  <si>
    <t>AC35</t>
  </si>
  <si>
    <t>SUM('CE1'!T36,'CE1'!W36,'CE1'!Z36)='CE1'!AC36</t>
  </si>
  <si>
    <t>SUM(T36,W36,Z36)</t>
  </si>
  <si>
    <t>AC36</t>
  </si>
  <si>
    <t>SUM('CE1'!AC35,'CE1'!AC36)='CE1'!AC37</t>
  </si>
  <si>
    <t>SUM(AC35,AC36)</t>
  </si>
  <si>
    <t>AC37</t>
  </si>
  <si>
    <t>SUM('CE1'!T38,'CE1'!W38,'CE1'!Z38)='CE1'!AC38</t>
  </si>
  <si>
    <t>SUM(T38,W38,Z38)</t>
  </si>
  <si>
    <t>AC38</t>
  </si>
  <si>
    <t>SUM('CE1'!T39,'CE1'!W39,'CE1'!Z39)='CE1'!AC39</t>
  </si>
  <si>
    <t>SUM(T39,W39,Z39)</t>
  </si>
  <si>
    <t>AC39</t>
  </si>
  <si>
    <t>SUM('CE1'!AC38,'CE1'!AC39)='CE1'!AC40</t>
  </si>
  <si>
    <t>SUM(AC38,AC39)</t>
  </si>
  <si>
    <t>AC40</t>
  </si>
  <si>
    <t>SUM('CE1'!T41,'CE1'!W41,'CE1'!Z41)='CE1'!AC41</t>
  </si>
  <si>
    <t>SUM(T41,W41,Z41)</t>
  </si>
  <si>
    <t>AC41</t>
  </si>
  <si>
    <t>SUM('CE1'!T42,'CE1'!W42,'CE1'!Z42)='CE1'!AC42</t>
  </si>
  <si>
    <t>SUM(T42,W42,Z42)</t>
  </si>
  <si>
    <t>AC42</t>
  </si>
  <si>
    <t>SUM('CE1'!AC41,'CE1'!AC42)='CE1'!AC43</t>
  </si>
  <si>
    <t>SUM(AC41,AC42)</t>
  </si>
  <si>
    <t>AC43</t>
  </si>
  <si>
    <t>SUM('CE1'!AC29,'CE1'!AC32,'CE1'!AC35,'CE1'!AC38,'CE1'!AC41)='CE1'!AC44</t>
  </si>
  <si>
    <t>SUM(AC29,AC32,AC35,AC38,AC41)</t>
  </si>
  <si>
    <t>SUM('CE1'!AC30,'CE1'!AC33,'CE1'!AC36,'CE1'!AC39,'CE1'!AC42)='CE1'!AC45</t>
  </si>
  <si>
    <t>SUM(AC30,AC33,AC36,AC39,AC42)</t>
  </si>
  <si>
    <t>SUM('CE1'!AC31,'CE1'!AC34,'CE1'!AC37,'CE1'!AC40,'CE1'!AC43)='CE1'!AC46</t>
  </si>
  <si>
    <t>SUM(AC31,AC34,AC37,AC40,AC43)</t>
  </si>
  <si>
    <t>SUM('CE2'!T21,'CE2'!T22)='CE2'!T23</t>
  </si>
  <si>
    <t>SUM(T21,T22)</t>
  </si>
  <si>
    <t>SUM('CE2'!W21,'CE2'!W22)='CE2'!W23</t>
  </si>
  <si>
    <t>SUM(W21,W22)</t>
  </si>
  <si>
    <t>SUM('CE2'!T21,'CE2'!W21)='CE2'!Z21</t>
  </si>
  <si>
    <t>SUM(T21,W21)</t>
  </si>
  <si>
    <t>SUM('CE2'!T22,'CE2'!W22)='CE2'!Z22</t>
  </si>
  <si>
    <t>SUM(T22,W22)</t>
  </si>
  <si>
    <t>SUM('CE2'!Z21,'CE2'!Z22)='CE2'!Z23</t>
  </si>
  <si>
    <t>SUM(Z21,Z22)</t>
  </si>
  <si>
    <t>SUM('CE3'!T13:'CE3'!T15)='CE3'!T16</t>
  </si>
  <si>
    <t>SUM(T13:T15)</t>
  </si>
  <si>
    <t>SUM('CE3'!T18:'CE3'!T21)='CE3'!T22</t>
  </si>
  <si>
    <t>SUM(T18:T21)</t>
  </si>
  <si>
    <t>SUM('CE3'!T24:'CE3'!T28)='CE3'!T29</t>
  </si>
  <si>
    <t>SUM(T24:T28)</t>
  </si>
  <si>
    <t>SUM('CE3'!W13:'CE3'!W15)='CE3'!W16</t>
  </si>
  <si>
    <t>SUM(W13:W15)</t>
  </si>
  <si>
    <t>SUM('CE3'!W18:'CE3'!W21)='CE3'!W22</t>
  </si>
  <si>
    <t>SUM(W18:W21)</t>
  </si>
  <si>
    <t>SUM('CE3'!W24:'CE3'!W28)='CE3'!W29</t>
  </si>
  <si>
    <t>SUM(W24:W28)</t>
  </si>
  <si>
    <t>SUM('CE3'!T13,'CE3'!W13)='CE3'!Z13</t>
  </si>
  <si>
    <t>SUM(T13,W13)</t>
  </si>
  <si>
    <t>SUM('CE3'!T14,'CE3'!W14)='CE3'!Z14</t>
  </si>
  <si>
    <t>SUM(T14,W14)</t>
  </si>
  <si>
    <t>SUM('CE3'!T15,'CE3'!W15)='CE3'!Z15</t>
  </si>
  <si>
    <t>SUM(T15,W15)</t>
  </si>
  <si>
    <t>SUM('CE3'!Z13:'CE3'!Z15)='CE3'!Z16</t>
  </si>
  <si>
    <t>SUM(Z13:Z15)</t>
  </si>
  <si>
    <t>SUM('CE3'!T18,'CE3'!W18)='CE3'!Z18</t>
  </si>
  <si>
    <t>SUM(T18,W18)</t>
  </si>
  <si>
    <t>SUM('CE3'!T19,'CE3'!W19)='CE3'!Z19</t>
  </si>
  <si>
    <t>SUM(T19,W19)</t>
  </si>
  <si>
    <t>SUM('CE3'!T20,'CE3'!W20)='CE3'!Z20</t>
  </si>
  <si>
    <t>SUM(T20,W20)</t>
  </si>
  <si>
    <t>SUM('CE3'!T21,'CE3'!W21)='CE3'!Z21</t>
  </si>
  <si>
    <t>SUM('CE3'!Z18:'CE3'!Z21)='CE3'!Z22</t>
  </si>
  <si>
    <t>SUM(Z18:Z21)</t>
  </si>
  <si>
    <t>SUM('CE3'!T24,'CE3'!W24)='CE3'!Z24</t>
  </si>
  <si>
    <t>SUM(T24,W24)</t>
  </si>
  <si>
    <t>SUM('CE3'!T25,'CE3'!W25)='CE3'!Z25</t>
  </si>
  <si>
    <t>SUM(T25,W25)</t>
  </si>
  <si>
    <t>SUM('CE3'!T26,'CE3'!W26)='CE3'!Z26</t>
  </si>
  <si>
    <t>SUM(T26,W26)</t>
  </si>
  <si>
    <t>SUM('CE3'!T27,'CE3'!W27)='CE3'!Z27</t>
  </si>
  <si>
    <t>SUM(T27,W27)</t>
  </si>
  <si>
    <t>SUM('CE3'!T28,'CE3'!W28)='CE3'!Z28</t>
  </si>
  <si>
    <t>SUM(T28,W28)</t>
  </si>
  <si>
    <t>SUM('CE3'!Z24:'CE3'!Z28)='CE3'!Z29</t>
  </si>
  <si>
    <t>SUM(Z24:Z28)</t>
  </si>
  <si>
    <t>SUM('CE3'!AC13:'CE3'!AC15)='CE3'!AC16</t>
  </si>
  <si>
    <t>SUM(AC13:AC15)</t>
  </si>
  <si>
    <t>SUM('CE3'!AC18:'CE3'!AC21)='CE3'!AC22</t>
  </si>
  <si>
    <t>SUM(AC18:AC21)</t>
  </si>
  <si>
    <t>SUM('CE3'!AC24:'CE3'!AC28)='CE3'!AC29</t>
  </si>
  <si>
    <t>SUM(AC24:AC28)</t>
  </si>
  <si>
    <t>SUM('CE3'!AF13:'CE3'!AF15)='CE3'!AF16</t>
  </si>
  <si>
    <t>SUM(AF13:AF15)</t>
  </si>
  <si>
    <t>SUM('CE3'!AF18:'CE3'!AF21)='CE3'!AF22</t>
  </si>
  <si>
    <t>SUM(AF18:AF21)</t>
  </si>
  <si>
    <t>SUM('CE3'!AF24:'CE3'!AF28)='CE3'!AF29</t>
  </si>
  <si>
    <t>SUM(AF24:AF28)</t>
  </si>
  <si>
    <t>SUM('CE3'!AC13,'CE3'!AF13)='CE3'!AI13</t>
  </si>
  <si>
    <t>SUM(AC13,AF13)</t>
  </si>
  <si>
    <t>SUM('CE3'!AC14,'CE3'!AF14)='CE3'!AI14</t>
  </si>
  <si>
    <t>SUM(AC14,AF14)</t>
  </si>
  <si>
    <t>SUM('CE3'!AC15,'CE3'!AF15)='CE3'!AI15</t>
  </si>
  <si>
    <t>SUM(AC15,AF15)</t>
  </si>
  <si>
    <t>SUM('CE3'!AI13:'CE3'!AI15)='CE3'!AI16</t>
  </si>
  <si>
    <t>SUM(AI13:AI15)</t>
  </si>
  <si>
    <t>SUM('CE3'!AC18,'CE3'!AF18)='CE3'!AI18</t>
  </si>
  <si>
    <t>SUM(AC18,AF18)</t>
  </si>
  <si>
    <t>SUM('CE3'!AC19,'CE3'!AF19)='CE3'!AI19</t>
  </si>
  <si>
    <t>SUM(AC19,AF19)</t>
  </si>
  <si>
    <t>SUM('CE3'!AC20,'CE3'!AF20)='CE3'!AI20</t>
  </si>
  <si>
    <t>SUM(AC20,AF20)</t>
  </si>
  <si>
    <t>SUM('CE3'!AC21,'CE3'!AF21)='CE3'!AI21</t>
  </si>
  <si>
    <t>SUM(AC21,AF21)</t>
  </si>
  <si>
    <t>SUM('CE3'!AI18:'CE3'!AI21)='CE3'!AI22</t>
  </si>
  <si>
    <t>SUM(AI18:AI21)</t>
  </si>
  <si>
    <t>SUM('CE3'!AC24,'CE3'!AF24)='CE3'!AI24</t>
  </si>
  <si>
    <t>SUM(AC24,AF24)</t>
  </si>
  <si>
    <t>SUM('CE3'!AC25,'CE3'!AF25)='CE3'!AI25</t>
  </si>
  <si>
    <t>SUM(AC25,AF25)</t>
  </si>
  <si>
    <t>SUM('CE3'!AC26,'CE3'!AF26)='CE3'!AI26</t>
  </si>
  <si>
    <t>SUM(AC26,AF26)</t>
  </si>
  <si>
    <t>SUM('CE3'!AC27,'CE3'!AF27)='CE3'!AI27</t>
  </si>
  <si>
    <t>SUM(AC27,AF27)</t>
  </si>
  <si>
    <t>SUM('CE3'!AC28,'CE3'!AF28)='CE3'!AI28</t>
  </si>
  <si>
    <t>SUM(AC28,AF28)</t>
  </si>
  <si>
    <t>SUM('CE3'!AI24:'CE3'!AI28)='CE3'!AI29</t>
  </si>
  <si>
    <t>SUM(AI24:AI28)</t>
  </si>
  <si>
    <t>SUM('CE4'!T13,'CE4'!T14)='CE4'!T15</t>
  </si>
  <si>
    <t>SUM('CE4'!T16,'CE4'!T17)='CE4'!T18</t>
  </si>
  <si>
    <t>SUM('CE4'!T19,'CE4'!T20)='CE4'!T21</t>
  </si>
  <si>
    <t>SUM('CE4'!T13,'CE4'!T16,'CE4'!T19)='CE4'!T22</t>
  </si>
  <si>
    <t>SUM(T13,T16,T19)</t>
  </si>
  <si>
    <t>SUM('CE4'!T14,'CE4'!T17,'CE4'!T20)='CE4'!T23</t>
  </si>
  <si>
    <t>SUM(T14,T17,T20)</t>
  </si>
  <si>
    <t>SUM('CE4'!T15,'CE4'!T18,'CE4'!T21)='CE4'!T24</t>
  </si>
  <si>
    <t>SUM(T15,T18,T21)</t>
  </si>
  <si>
    <t>SUM('CE4'!W13,'CE4'!W14)='CE4'!W15</t>
  </si>
  <si>
    <t>SUM('CE4'!W16,'CE4'!W17)='CE4'!W18</t>
  </si>
  <si>
    <t>SUM('CE4'!W19,'CE4'!W20)='CE4'!W21</t>
  </si>
  <si>
    <t>SUM('CE4'!W13,'CE4'!W16,'CE4'!W19)='CE4'!W22</t>
  </si>
  <si>
    <t>SUM(W13,W16,W19)</t>
  </si>
  <si>
    <t>SUM('CE4'!W14,'CE4'!W17,'CE4'!W20)='CE4'!W23</t>
  </si>
  <si>
    <t>SUM(W14,W17,W20)</t>
  </si>
  <si>
    <t>SUM('CE4'!W15,'CE4'!W18,'CE4'!W21)='CE4'!W24</t>
  </si>
  <si>
    <t>SUM(W15,W18,W21)</t>
  </si>
  <si>
    <t>SUM('CE4'!T13,'CE4'!W13)='CE4'!Z13</t>
  </si>
  <si>
    <t>SUM('CE4'!T14,'CE4'!W14)='CE4'!Z14</t>
  </si>
  <si>
    <t>SUM('CE4'!Z13,'CE4'!Z14)='CE4'!Z15</t>
  </si>
  <si>
    <t>SUM('CE4'!T16,'CE4'!W16)='CE4'!Z16</t>
  </si>
  <si>
    <t>SUM(T16,W16)</t>
  </si>
  <si>
    <t>SUM('CE4'!T17,'CE4'!W17)='CE4'!Z17</t>
  </si>
  <si>
    <t>SUM(T17,W17)</t>
  </si>
  <si>
    <t>SUM('CE4'!Z16,'CE4'!Z17)='CE4'!Z18</t>
  </si>
  <si>
    <t>SUM('CE4'!T19,'CE4'!W19)='CE4'!Z19</t>
  </si>
  <si>
    <t>SUM('CE4'!T20,'CE4'!W20)='CE4'!Z20</t>
  </si>
  <si>
    <t>SUM('CE4'!Z19,'CE4'!Z20)='CE4'!Z21</t>
  </si>
  <si>
    <t>SUM('CE4'!Z13,'CE4'!Z16,'CE4'!Z19)='CE4'!Z22</t>
  </si>
  <si>
    <t>SUM(Z13,Z16,Z19)</t>
  </si>
  <si>
    <t>SUM('CE4'!Z14,'CE4'!Z17,'CE4'!Z20)='CE4'!Z23</t>
  </si>
  <si>
    <t>SUM(Z14,Z17,Z20)</t>
  </si>
  <si>
    <t>SUM('CE4'!Z15,'CE4'!Z18,'CE4'!Z21)='CE4'!Z24</t>
  </si>
  <si>
    <t>SUM(Z15,Z18,Z21)</t>
  </si>
  <si>
    <t>SUM('CE5'!T13,'CE5'!T14)='CE5'!T15</t>
  </si>
  <si>
    <t>SUM('CE5'!T16,'CE5'!T17)='CE5'!T18</t>
  </si>
  <si>
    <t>SUM('CE5'!T13,'CE5'!T16)='CE5'!T19</t>
  </si>
  <si>
    <t>SUM(T13,T16)</t>
  </si>
  <si>
    <t>SUM('CE5'!T14,'CE5'!T17)='CE5'!T20</t>
  </si>
  <si>
    <t>SUM(T14,T17)</t>
  </si>
  <si>
    <t>SUM('CE5'!T15,'CE5'!T18)='CE5'!T21</t>
  </si>
  <si>
    <t>SUM(T15,T18)</t>
  </si>
  <si>
    <t>SUM('CE5'!W13,'CE5'!W14)='CE5'!W15</t>
  </si>
  <si>
    <t>SUM('CE5'!W16,'CE5'!W17)='CE5'!W18</t>
  </si>
  <si>
    <t>SUM('CE5'!W13,'CE5'!W16)='CE5'!W19</t>
  </si>
  <si>
    <t>SUM(W13,W16)</t>
  </si>
  <si>
    <t>SUM('CE5'!W14,'CE5'!W17)='CE5'!W20</t>
  </si>
  <si>
    <t>SUM(W14,W17)</t>
  </si>
  <si>
    <t>SUM('CE5'!W15,'CE5'!W18)='CE5'!W21</t>
  </si>
  <si>
    <t>SUM(W15,W18)</t>
  </si>
  <si>
    <t>SUM('CE5'!T13,'CE5'!W13)='CE5'!Z13</t>
  </si>
  <si>
    <t>SUM('CE5'!T14,'CE5'!W14)='CE5'!Z14</t>
  </si>
  <si>
    <t>SUM('CE5'!Z13,'CE5'!Z14)='CE5'!Z15</t>
  </si>
  <si>
    <t>SUM('CE5'!T16,'CE5'!W16)='CE5'!Z16</t>
  </si>
  <si>
    <t>SUM('CE5'!T17,'CE5'!W17)='CE5'!Z17</t>
  </si>
  <si>
    <t>SUM('CE5'!Z16,'CE5'!Z17)='CE5'!Z18</t>
  </si>
  <si>
    <t>SUM('CE5'!Z13,'CE5'!Z16)='CE5'!Z19</t>
  </si>
  <si>
    <t>SUM(Z13,Z16)</t>
  </si>
  <si>
    <t>SUM('CE5'!Z14,'CE5'!Z17)='CE5'!Z20</t>
  </si>
  <si>
    <t>SUM(Z14,Z17)</t>
  </si>
  <si>
    <t>SUM('CE5'!Z15,'CE5'!Z18)='CE5'!Z21</t>
  </si>
  <si>
    <t>SUM(Z15,Z18)</t>
  </si>
  <si>
    <t>SUM('CE6'!T13,'CE6'!T14)='CE6'!T15</t>
  </si>
  <si>
    <t>SUM('CE6'!T16,'CE6'!T17)='CE6'!T18</t>
  </si>
  <si>
    <t>SUM('CE6'!T13,'CE6'!T16)='CE6'!T19</t>
  </si>
  <si>
    <t>SUM('CE6'!T14,'CE6'!T17)='CE6'!T20</t>
  </si>
  <si>
    <t>SUM('CE6'!T15,'CE6'!T18)='CE6'!T21</t>
  </si>
  <si>
    <t>SUM('CE6'!W13,'CE6'!W14)='CE6'!W15</t>
  </si>
  <si>
    <t>SUM('CE6'!W16,'CE6'!W17)='CE6'!W18</t>
  </si>
  <si>
    <t>SUM('CE6'!W13,'CE6'!W16)='CE6'!W19</t>
  </si>
  <si>
    <t>SUM('CE6'!W14,'CE6'!W17)='CE6'!W20</t>
  </si>
  <si>
    <t>SUM('CE6'!W15,'CE6'!W18)='CE6'!W21</t>
  </si>
  <si>
    <t>SUM('CE6'!T13,'CE6'!W13)='CE6'!Z13</t>
  </si>
  <si>
    <t>SUM('CE6'!T14,'CE6'!W14)='CE6'!Z14</t>
  </si>
  <si>
    <t>SUM('CE6'!Z13,'CE6'!Z14)='CE6'!Z15</t>
  </si>
  <si>
    <t>SUM('CE6'!T16,'CE6'!W16)='CE6'!Z16</t>
  </si>
  <si>
    <t>SUM('CE6'!T17,'CE6'!W17)='CE6'!Z17</t>
  </si>
  <si>
    <t>SUM('CE6'!Z16,'CE6'!Z17)='CE6'!Z18</t>
  </si>
  <si>
    <t>SUM('CE6'!Z13,'CE6'!Z16)='CE6'!Z19</t>
  </si>
  <si>
    <t>SUM('CE6'!Z14,'CE6'!Z17)='CE6'!Z20</t>
  </si>
  <si>
    <t>SUM('CE6'!Z15,'CE6'!Z18)='CE6'!Z21</t>
  </si>
  <si>
    <t>SUM('CE8'!T13,'CE8'!T14)='CE8'!T15</t>
  </si>
  <si>
    <t>SUM('CE8'!T16,'CE8'!T17)='CE8'!T18</t>
  </si>
  <si>
    <t>SUM('CE8'!T19,'CE8'!T20)='CE8'!T21</t>
  </si>
  <si>
    <t>SUM('CE8'!T13,'CE8'!T16,'CE8'!T19)='CE8'!T22</t>
  </si>
  <si>
    <t>SUM('CE8'!T14,'CE8'!T17,'CE8'!T20)='CE8'!T23</t>
  </si>
  <si>
    <t>SUM('CE8'!T15,'CE8'!T18,'CE8'!T21)='CE8'!T24</t>
  </si>
  <si>
    <t>SUM('CE8'!T26,'CE8'!T27)='CE8'!T28</t>
  </si>
  <si>
    <t>SUM(T26,T27)</t>
  </si>
  <si>
    <t>SUM('CE8'!T29,'CE8'!T30)='CE8'!T31</t>
  </si>
  <si>
    <t>SUM('CE8'!T32,'CE8'!T33)='CE8'!T34</t>
  </si>
  <si>
    <t>SUM('CE8'!T26,'CE8'!T29,'CE8'!T32)='CE8'!T35</t>
  </si>
  <si>
    <t>SUM(T26,T29,T32)</t>
  </si>
  <si>
    <t>SUM('CE8'!T27,'CE8'!T30,'CE8'!T33)='CE8'!T36</t>
  </si>
  <si>
    <t>SUM(T27,T30,T33)</t>
  </si>
  <si>
    <t>SUM('CE8'!T28,'CE8'!T31,'CE8'!T34)='CE8'!T37</t>
  </si>
  <si>
    <t>SUM(T28,T31,T34)</t>
  </si>
  <si>
    <t>SUM('CE8'!T39,'CE8'!T40)='CE8'!T41</t>
  </si>
  <si>
    <t>SUM(T39,T40)</t>
  </si>
  <si>
    <t>T41</t>
  </si>
  <si>
    <t>SUM('CE8'!T42,'CE8'!T43)='CE8'!T44</t>
  </si>
  <si>
    <t>SUM(T42,T43)</t>
  </si>
  <si>
    <t>SUM('CE8'!T45,'CE8'!T46)='CE8'!T47</t>
  </si>
  <si>
    <t>SUM(T45,T46)</t>
  </si>
  <si>
    <t>T47</t>
  </si>
  <si>
    <t>SUM('CE8'!T39,'CE8'!T42,'CE8'!T45)='CE8'!T48</t>
  </si>
  <si>
    <t>SUM(T39,T42,T45)</t>
  </si>
  <si>
    <t>SUM('CE8'!T40,'CE8'!T43,'CE8'!T46)='CE8'!T49</t>
  </si>
  <si>
    <t>SUM(T40,T43,T46)</t>
  </si>
  <si>
    <t>SUM('CE8'!T41,'CE8'!T44,'CE8'!T47)='CE8'!T50</t>
  </si>
  <si>
    <t>SUM(T41,T44,T47)</t>
  </si>
  <si>
    <t>SUM('CE8'!W13,'CE8'!W14)='CE8'!W15</t>
  </si>
  <si>
    <t>SUM('CE8'!W16,'CE8'!W17)='CE8'!W18</t>
  </si>
  <si>
    <t>SUM('CE8'!W19,'CE8'!W20)='CE8'!W21</t>
  </si>
  <si>
    <t>SUM('CE8'!W13,'CE8'!W16,'CE8'!W19)='CE8'!W22</t>
  </si>
  <si>
    <t>SUM('CE8'!W14,'CE8'!W17,'CE8'!W20)='CE8'!W23</t>
  </si>
  <si>
    <t>SUM('CE8'!W15,'CE8'!W18,'CE8'!W21)='CE8'!W24</t>
  </si>
  <si>
    <t>SUM('CE8'!W26,'CE8'!W27)='CE8'!W28</t>
  </si>
  <si>
    <t>SUM(W26,W27)</t>
  </si>
  <si>
    <t>SUM('CE8'!W29,'CE8'!W30)='CE8'!W31</t>
  </si>
  <si>
    <t>SUM('CE8'!W32,'CE8'!W33)='CE8'!W34</t>
  </si>
  <si>
    <t>SUM('CE8'!W26,'CE8'!W29,'CE8'!W32)='CE8'!W35</t>
  </si>
  <si>
    <t>SUM(W26,W29,W32)</t>
  </si>
  <si>
    <t>SUM('CE8'!W27,'CE8'!W30,'CE8'!W33)='CE8'!W36</t>
  </si>
  <si>
    <t>SUM(W27,W30,W33)</t>
  </si>
  <si>
    <t>SUM('CE8'!W28,'CE8'!W31,'CE8'!W34)='CE8'!W37</t>
  </si>
  <si>
    <t>SUM(W28,W31,W34)</t>
  </si>
  <si>
    <t>SUM('CE8'!W39,'CE8'!W40)='CE8'!W41</t>
  </si>
  <si>
    <t>SUM(W39,W40)</t>
  </si>
  <si>
    <t>W41</t>
  </si>
  <si>
    <t>SUM('CE8'!W42,'CE8'!W43)='CE8'!W44</t>
  </si>
  <si>
    <t>SUM(W42,W43)</t>
  </si>
  <si>
    <t>SUM('CE8'!W45,'CE8'!W46)='CE8'!W47</t>
  </si>
  <si>
    <t>SUM(W45,W46)</t>
  </si>
  <si>
    <t>W47</t>
  </si>
  <si>
    <t>SUM('CE8'!W39,'CE8'!W42,'CE8'!W45)='CE8'!W48</t>
  </si>
  <si>
    <t>SUM(W39,W42,W45)</t>
  </si>
  <si>
    <t>SUM('CE8'!W40,'CE8'!W43,'CE8'!W46)='CE8'!W49</t>
  </si>
  <si>
    <t>SUM(W40,W43,W46)</t>
  </si>
  <si>
    <t>SUM('CE8'!W41,'CE8'!W44,'CE8'!W47)='CE8'!W50</t>
  </si>
  <si>
    <t>SUM(W41,W44,W47)</t>
  </si>
  <si>
    <t>SUM('CE8'!T13,'CE8'!W13)='CE8'!Z13</t>
  </si>
  <si>
    <t>SUM('CE8'!T14,'CE8'!W14)='CE8'!Z14</t>
  </si>
  <si>
    <t>SUM('CE8'!Z13,'CE8'!Z14)='CE8'!Z15</t>
  </si>
  <si>
    <t>SUM('CE8'!T16,'CE8'!W16)='CE8'!Z16</t>
  </si>
  <si>
    <t>SUM('CE8'!T17,'CE8'!W17)='CE8'!Z17</t>
  </si>
  <si>
    <t>SUM('CE8'!Z16,'CE8'!Z17)='CE8'!Z18</t>
  </si>
  <si>
    <t>SUM('CE8'!T19,'CE8'!W19)='CE8'!Z19</t>
  </si>
  <si>
    <t>SUM('CE8'!T20,'CE8'!W20)='CE8'!Z20</t>
  </si>
  <si>
    <t>SUM('CE8'!Z19,'CE8'!Z20)='CE8'!Z21</t>
  </si>
  <si>
    <t>SUM('CE8'!Z13,'CE8'!Z16,'CE8'!Z19)='CE8'!Z22</t>
  </si>
  <si>
    <t>SUM('CE8'!Z14,'CE8'!Z17,'CE8'!Z20)='CE8'!Z23</t>
  </si>
  <si>
    <t>SUM('CE8'!Z15,'CE8'!Z18,'CE8'!Z21)='CE8'!Z24</t>
  </si>
  <si>
    <t>SUM('CE8'!T26,'CE8'!W26)='CE8'!Z26</t>
  </si>
  <si>
    <t>SUM('CE8'!T27,'CE8'!W27)='CE8'!Z27</t>
  </si>
  <si>
    <t>SUM('CE8'!Z26,'CE8'!Z27)='CE8'!Z28</t>
  </si>
  <si>
    <t>SUM(Z26,Z27)</t>
  </si>
  <si>
    <t>SUM('CE8'!T29,'CE8'!W29)='CE8'!Z29</t>
  </si>
  <si>
    <t>SUM(T29,W29)</t>
  </si>
  <si>
    <t>SUM('CE8'!T30,'CE8'!W30)='CE8'!Z30</t>
  </si>
  <si>
    <t>SUM(T30,W30)</t>
  </si>
  <si>
    <t>Z30</t>
  </si>
  <si>
    <t>SUM('CE8'!Z29,'CE8'!Z30)='CE8'!Z31</t>
  </si>
  <si>
    <t>SUM('CE8'!T32,'CE8'!W32)='CE8'!Z32</t>
  </si>
  <si>
    <t>SUM(T32,W32)</t>
  </si>
  <si>
    <t>Z32</t>
  </si>
  <si>
    <t>SUM('CE8'!T33,'CE8'!W33)='CE8'!Z33</t>
  </si>
  <si>
    <t>SUM(T33,W33)</t>
  </si>
  <si>
    <t>Z33</t>
  </si>
  <si>
    <t>SUM('CE8'!Z32,'CE8'!Z33)='CE8'!Z34</t>
  </si>
  <si>
    <t>SUM('CE8'!Z26,'CE8'!Z29,'CE8'!Z32)='CE8'!Z35</t>
  </si>
  <si>
    <t>SUM(Z26,Z29,Z32)</t>
  </si>
  <si>
    <t>SUM('CE8'!Z27,'CE8'!Z30,'CE8'!Z33)='CE8'!Z36</t>
  </si>
  <si>
    <t>SUM(Z27,Z30,Z33)</t>
  </si>
  <si>
    <t>SUM('CE8'!Z28,'CE8'!Z31,'CE8'!Z34)='CE8'!Z37</t>
  </si>
  <si>
    <t>SUM(Z28,Z31,Z34)</t>
  </si>
  <si>
    <t>SUM('CE8'!T39,'CE8'!W39)='CE8'!Z39</t>
  </si>
  <si>
    <t>SUM(T39,W39)</t>
  </si>
  <si>
    <t>Z39</t>
  </si>
  <si>
    <t>SUM('CE8'!T40,'CE8'!W40)='CE8'!Z40</t>
  </si>
  <si>
    <t>SUM(T40,W40)</t>
  </si>
  <si>
    <t>SUM('CE8'!Z39,'CE8'!Z40)='CE8'!Z41</t>
  </si>
  <si>
    <t>SUM(Z39,Z40)</t>
  </si>
  <si>
    <t>SUM('CE8'!T42,'CE8'!W42)='CE8'!Z42</t>
  </si>
  <si>
    <t>SUM(T42,W42)</t>
  </si>
  <si>
    <t>Z42</t>
  </si>
  <si>
    <t>SUM('CE8'!T43,'CE8'!W43)='CE8'!Z43</t>
  </si>
  <si>
    <t>SUM(T43,W43)</t>
  </si>
  <si>
    <t>SUM('CE8'!Z42,'CE8'!Z43)='CE8'!Z44</t>
  </si>
  <si>
    <t>SUM(Z42,Z43)</t>
  </si>
  <si>
    <t>SUM('CE8'!T45,'CE8'!W45)='CE8'!Z45</t>
  </si>
  <si>
    <t>SUM(T45,W45)</t>
  </si>
  <si>
    <t>SUM('CE8'!T46,'CE8'!W46)='CE8'!Z46</t>
  </si>
  <si>
    <t>SUM(T46,W46)</t>
  </si>
  <si>
    <t>SUM('CE8'!Z45,'CE8'!Z46)='CE8'!Z47</t>
  </si>
  <si>
    <t>SUM(Z45,Z46)</t>
  </si>
  <si>
    <t>SUM('CE8'!Z39,'CE8'!Z42,'CE8'!Z45)='CE8'!Z48</t>
  </si>
  <si>
    <t>SUM(Z39,Z42,Z45)</t>
  </si>
  <si>
    <t>SUM('CE8'!Z40,'CE8'!Z43,'CE8'!Z46)='CE8'!Z49</t>
  </si>
  <si>
    <t>SUM(Z40,Z43,Z46)</t>
  </si>
  <si>
    <t>SUM('CE8'!Z41,'CE8'!Z44,'CE8'!Z47)='CE8'!Z50</t>
  </si>
  <si>
    <t>SUM(Z41,Z44,Z47)</t>
  </si>
  <si>
    <t>SUM('CE9'!T13:'CE9'!T15)='CE9'!T16</t>
  </si>
  <si>
    <t>SUM('CE9'!T18:'CE9'!T20)='CE9'!T21</t>
  </si>
  <si>
    <t>SUM(T18:T20)</t>
  </si>
  <si>
    <t>SUM('CE9'!T23:'CE9'!T25)='CE9'!T26</t>
  </si>
  <si>
    <t>SUM(T23:T25)</t>
  </si>
  <si>
    <t>SUM('CE9'!T28:'CE9'!T30)='CE9'!T31</t>
  </si>
  <si>
    <t>SUM(T28:T30)</t>
  </si>
  <si>
    <t>SUM('CE9'!W13:'CE9'!W15)='CE9'!W16</t>
  </si>
  <si>
    <t>SUM('CE9'!W18:'CE9'!W20)='CE9'!W21</t>
  </si>
  <si>
    <t>SUM(W18:W20)</t>
  </si>
  <si>
    <t>SUM('CE9'!W23:'CE9'!W25)='CE9'!W26</t>
  </si>
  <si>
    <t>SUM(W23:W25)</t>
  </si>
  <si>
    <t>SUM('CE9'!W28:'CE9'!W30)='CE9'!W31</t>
  </si>
  <si>
    <t>SUM(W28:W30)</t>
  </si>
  <si>
    <t>SUM('CE9'!Z13:'CE9'!Z15)='CE9'!Z16</t>
  </si>
  <si>
    <t>SUM('CE9'!Z18:'CE9'!Z20)='CE9'!Z21</t>
  </si>
  <si>
    <t>SUM(Z18:Z20)</t>
  </si>
  <si>
    <t>SUM('CE9'!Z23:'CE9'!Z25)='CE9'!Z26</t>
  </si>
  <si>
    <t>SUM(Z23:Z25)</t>
  </si>
  <si>
    <t>SUM('CE9'!Z28:'CE9'!Z30)='CE9'!Z31</t>
  </si>
  <si>
    <t>SUM(Z28:Z30)</t>
  </si>
  <si>
    <t>SUM('CE9'!AC13:'CE9'!AC15)='CE9'!AC16</t>
  </si>
  <si>
    <t>SUM('CE9'!AC18:'CE9'!AC20)='CE9'!AC21</t>
  </si>
  <si>
    <t>SUM(AC18:AC20)</t>
  </si>
  <si>
    <t>SUM('CE9'!AC23:'CE9'!AC25)='CE9'!AC26</t>
  </si>
  <si>
    <t>SUM(AC23:AC25)</t>
  </si>
  <si>
    <t>SUM('CE9'!AC28:'CE9'!AC30)='CE9'!AC31</t>
  </si>
  <si>
    <t>SUM(AC28:AC30)</t>
  </si>
  <si>
    <t>SUM('CE9'!AF13:'CE9'!AF15)='CE9'!AF16</t>
  </si>
  <si>
    <t>SUM('CE9'!AF18:'CE9'!AF20)='CE9'!AF21</t>
  </si>
  <si>
    <t>SUM(AF18:AF20)</t>
  </si>
  <si>
    <t>SUM('CE9'!AF23:'CE9'!AF25)='CE9'!AF26</t>
  </si>
  <si>
    <t>SUM(AF23:AF25)</t>
  </si>
  <si>
    <t>SUM('CE9'!AF28:'CE9'!AF30)='CE9'!AF31</t>
  </si>
  <si>
    <t>SUM(AF28:AF30)</t>
  </si>
  <si>
    <t>SUM('CE9'!AI13:'CE9'!AI15)='CE9'!AI16</t>
  </si>
  <si>
    <t>SUM('CE9'!AI18:'CE9'!AI20)='CE9'!AI21</t>
  </si>
  <si>
    <t>SUM(AI18:AI20)</t>
  </si>
  <si>
    <t>SUM('CE9'!AI23:'CE9'!AI25)='CE9'!AI26</t>
  </si>
  <si>
    <t>SUM(AI23:AI25)</t>
  </si>
  <si>
    <t>SUM('CE9'!AI28:'CE9'!AI30)='CE9'!AI31</t>
  </si>
  <si>
    <t>SUM(AI28:AI30)</t>
  </si>
  <si>
    <t>SUM('CE9'!AL13:'CE9'!AL15)='CE9'!AL16</t>
  </si>
  <si>
    <t>SUM(AL13:AL15)</t>
  </si>
  <si>
    <t>SUM('CE9'!AL18:'CE9'!AL20)='CE9'!AL21</t>
  </si>
  <si>
    <t>SUM(AL18:AL20)</t>
  </si>
  <si>
    <t>SUM('CE9'!AL23:'CE9'!AL25)='CE9'!AL26</t>
  </si>
  <si>
    <t>SUM(AL23:AL25)</t>
  </si>
  <si>
    <t>SUM('CE9'!AL28:'CE9'!AL30)='CE9'!AL31</t>
  </si>
  <si>
    <t>SUM(AL28:AL30)</t>
  </si>
  <si>
    <t>SUM('CE9'!AO13:'CE9'!AO15)='CE9'!AO16</t>
  </si>
  <si>
    <t>SUM(AO13:AO15)</t>
  </si>
  <si>
    <t>SUM('CE9'!AO18:'CE9'!AO20)='CE9'!AO21</t>
  </si>
  <si>
    <t>SUM(AO18:AO20)</t>
  </si>
  <si>
    <t>SUM('CE9'!AO23:'CE9'!AO25)='CE9'!AO26</t>
  </si>
  <si>
    <t>SUM(AO23:AO25)</t>
  </si>
  <si>
    <t>SUM('CE9'!AO28:'CE9'!AO30)='CE9'!AO31</t>
  </si>
  <si>
    <t>SUM(AO28:AO30)</t>
  </si>
  <si>
    <t>SUM('CE9'!T13,'CE9'!W13,'CE9'!Z13,'CE9'!AC13,'CE9'!AF13,'CE9'!AI13,'CE9'!AL13,'CE9'!AO13)='CE9'!AR13</t>
  </si>
  <si>
    <t>SUM(T13,W13,Z13,AC13,AF13,AI13,AL13,AO13)</t>
  </si>
  <si>
    <t>SUM('CE9'!T14,'CE9'!W14,'CE9'!Z14,'CE9'!AC14,'CE9'!AF14,'CE9'!AI14,'CE9'!AL14,'CE9'!AO14)='CE9'!AR14</t>
  </si>
  <si>
    <t>SUM(T14,W14,Z14,AC14,AF14,AI14,AL14,AO14)</t>
  </si>
  <si>
    <t>SUM('CE9'!T15,'CE9'!W15,'CE9'!Z15,'CE9'!AC15,'CE9'!AF15,'CE9'!AI15,'CE9'!AL15,'CE9'!AO15)='CE9'!AR15</t>
  </si>
  <si>
    <t>SUM(T15,W15,Z15,AC15,AF15,AI15,AL15,AO15)</t>
  </si>
  <si>
    <t>SUM('CE9'!AR13:'CE9'!AR15)='CE9'!AR16</t>
  </si>
  <si>
    <t>SUM(AR13:AR15)</t>
  </si>
  <si>
    <t>SUM('CE9'!T18,'CE9'!W18,'CE9'!Z18,'CE9'!AC18,'CE9'!AF18,'CE9'!AI18,'CE9'!AL18,'CE9'!AO18)='CE9'!AR18</t>
  </si>
  <si>
    <t>SUM(T18,W18,Z18,AC18,AF18,AI18,AL18,AO18)</t>
  </si>
  <si>
    <t>SUM('CE9'!T19,'CE9'!W19,'CE9'!Z19,'CE9'!AC19,'CE9'!AF19,'CE9'!AI19,'CE9'!AL19,'CE9'!AO19)='CE9'!AR19</t>
  </si>
  <si>
    <t>SUM(T19,W19,Z19,AC19,AF19,AI19,AL19,AO19)</t>
  </si>
  <si>
    <t>SUM('CE9'!T20,'CE9'!W20,'CE9'!Z20,'CE9'!AC20,'CE9'!AF20,'CE9'!AI20,'CE9'!AL20,'CE9'!AO20)='CE9'!AR20</t>
  </si>
  <si>
    <t>SUM(T20,W20,Z20,AC20,AF20,AI20,AL20,AO20)</t>
  </si>
  <si>
    <t>SUM('CE9'!AR18:'CE9'!AR20)='CE9'!AR21</t>
  </si>
  <si>
    <t>SUM(AR18:AR20)</t>
  </si>
  <si>
    <t>SUM('CE9'!T23,'CE9'!W23,'CE9'!Z23,'CE9'!AC23,'CE9'!AF23,'CE9'!AI23,'CE9'!AL23,'CE9'!AO23)='CE9'!AR23</t>
  </si>
  <si>
    <t>SUM(T23,W23,Z23,AC23,AF23,AI23,AL23,AO23)</t>
  </si>
  <si>
    <t>SUM('CE9'!T24,'CE9'!W24,'CE9'!Z24,'CE9'!AC24,'CE9'!AF24,'CE9'!AI24,'CE9'!AL24,'CE9'!AO24)='CE9'!AR24</t>
  </si>
  <si>
    <t>SUM(T24,W24,Z24,AC24,AF24,AI24,AL24,AO24)</t>
  </si>
  <si>
    <t>SUM('CE9'!T25,'CE9'!W25,'CE9'!Z25,'CE9'!AC25,'CE9'!AF25,'CE9'!AI25,'CE9'!AL25,'CE9'!AO25)='CE9'!AR25</t>
  </si>
  <si>
    <t>SUM(T25,W25,Z25,AC25,AF25,AI25,AL25,AO25)</t>
  </si>
  <si>
    <t>SUM('CE9'!AR23:'CE9'!AR25)='CE9'!AR26</t>
  </si>
  <si>
    <t>SUM(AR23:AR25)</t>
  </si>
  <si>
    <t>SUM('CE9'!T28,'CE9'!W28,'CE9'!Z28,'CE9'!AC28,'CE9'!AF28,'CE9'!AI28,'CE9'!AL28,'CE9'!AO28)='CE9'!AR28</t>
  </si>
  <si>
    <t>SUM(T28,W28,Z28,AC28,AF28,AI28,AL28,AO28)</t>
  </si>
  <si>
    <t>SUM('CE9'!T29,'CE9'!W29,'CE9'!Z29,'CE9'!AC29,'CE9'!AF29,'CE9'!AI29,'CE9'!AL29,'CE9'!AO29)='CE9'!AR29</t>
  </si>
  <si>
    <t>SUM(T29,W29,Z29,AC29,AF29,AI29,AL29,AO29)</t>
  </si>
  <si>
    <t>SUM('CE9'!T30,'CE9'!W30,'CE9'!Z30,'CE9'!AC30,'CE9'!AF30,'CE9'!AI30,'CE9'!AL30,'CE9'!AO30)='CE9'!AR30</t>
  </si>
  <si>
    <t>SUM(T30,W30,Z30,AC30,AF30,AI30,AL30,AO30)</t>
  </si>
  <si>
    <t>SUM('CE9'!AR28:'CE9'!AR30)='CE9'!AR31</t>
  </si>
  <si>
    <t>SUM(AR28:AR30)</t>
  </si>
  <si>
    <t>SUM('CE9'!AU13:'CE9'!AU15)='CE9'!AU16</t>
  </si>
  <si>
    <t>SUM(AU13:AU15)</t>
  </si>
  <si>
    <t>SUM('CE9'!AU18:'CE9'!AU20)='CE9'!AU21</t>
  </si>
  <si>
    <t>SUM(AU18:AU20)</t>
  </si>
  <si>
    <t>SUM('CE9'!AU23:'CE9'!AU25)='CE9'!AU26</t>
  </si>
  <si>
    <t>SUM(AU23:AU25)</t>
  </si>
  <si>
    <t>SUM('CE9'!AU28:'CE9'!AU30)='CE9'!AU31</t>
  </si>
  <si>
    <t>SUM(AU28:AU30)</t>
  </si>
  <si>
    <t>SUM('CE10'!T13:'CE10'!T61)='CE10'!T62</t>
  </si>
  <si>
    <t>CE10</t>
  </si>
  <si>
    <t>SUM(T13:T61)</t>
  </si>
  <si>
    <t>T62</t>
  </si>
  <si>
    <t>SUM('CE10'!T63:'CE10'!T69)='CE10'!T70</t>
  </si>
  <si>
    <t>SUM(T63:T69)</t>
  </si>
  <si>
    <t>T70</t>
  </si>
  <si>
    <t>SUM('CE10'!T72:'CE10'!T82)='CE10'!T83</t>
  </si>
  <si>
    <t>SUM(T72:T82)</t>
  </si>
  <si>
    <t>T83</t>
  </si>
  <si>
    <t>SUM('CE11'!T13:'CE11'!T44)='CE11'!T45</t>
  </si>
  <si>
    <t>CE11</t>
  </si>
  <si>
    <t>SUM(T13:T44)</t>
  </si>
  <si>
    <t>SUM('CE11'!T47:'CE11'!T68)='CE11'!T69</t>
  </si>
  <si>
    <t>SUM(T47:T68)</t>
  </si>
  <si>
    <t>T69</t>
  </si>
  <si>
    <t>Résumé des problèmes de données:</t>
  </si>
  <si>
    <t>La couverture des données (en%):</t>
  </si>
  <si>
    <t>Nombre d'erreurs logiques:</t>
  </si>
  <si>
    <t>Liste des contrôles d'erreurs dans le questionnaire:</t>
  </si>
  <si>
    <t>Emplacement</t>
  </si>
  <si>
    <t>Côté gauche</t>
  </si>
  <si>
    <t>Côté droit</t>
  </si>
  <si>
    <t>Feuille</t>
  </si>
  <si>
    <t>Cellule</t>
  </si>
  <si>
    <t>Opérateur</t>
  </si>
  <si>
    <t>Chiffre</t>
  </si>
  <si>
    <t>Résultat</t>
  </si>
  <si>
    <t>Commentaires du pays</t>
  </si>
  <si>
    <t>Patrimoine culturel immatériel</t>
  </si>
  <si>
    <t>CE2: Nombre total de personnes en emploi par combinaison de type de profession et d'industrie</t>
  </si>
  <si>
    <t>Type d'industrie</t>
  </si>
  <si>
    <t>Total industry: Cultural</t>
  </si>
  <si>
    <t>Total industry: Non-cultural</t>
  </si>
  <si>
    <t>Emploi principal par type d'industrie</t>
  </si>
  <si>
    <t>Deuxième emploi par type d'industrie</t>
  </si>
  <si>
    <t>Occupation: Cultural
Industry: Cultural</t>
  </si>
  <si>
    <t>Occupation: Cultural
Industry:  Non-cultural</t>
  </si>
  <si>
    <t>Occupation: Non-cultural
Industry: Cultural</t>
  </si>
  <si>
    <t>Occupation: Non-cultural
Industry: Non-cultural</t>
  </si>
  <si>
    <t>Total occupation: Cultural</t>
  </si>
  <si>
    <t>Total occupation: Non-cultural</t>
  </si>
  <si>
    <t>Total</t>
  </si>
  <si>
    <t>Number of persons employed</t>
  </si>
  <si>
    <t>Le questionnaire contient des contrôles de validation à l'aide du formatage conditionnel pour mettre en évidence des erreurs ou des entrées de données non valides en plus d'un rapport d'erreur dans la feuille VAL_DataCheck. Si une saisie supplémentaire est nécessaire, par exemple quand un commentaire est nécessaire pour expliquer un code de données manquantes ou si une erreur est détectée dans les données, la cellule devient jaune et / ou un message d'erreur apparaît. Veuillez examiner la feuille VAL_Data_Check avant de soumettre le questionnaire. Cette feuille fournit un résumé des données fournies et répertorie tous les contrôles d'erreur appliqués dans le questionnaire. Pour consulter la liste des contrôles défaillants veuillez filtrer la colonne "Résultat" avec "Vérifier" et faire toutes les corrections dans les cellules d'entrée du questionnaire qui sont indiquées sous la rubrique «Emplacement».</t>
  </si>
  <si>
    <t>Cette feuille fournit un résumé des données fournies et répertorie tous les contrôles d'erreur appliqués dans le questionnaire. Pour consulter la liste des contrôles défaillants, veuillez filtrer la colonne "Résultat" avec "Vérifier" et faire toutes les corrections dans les cellules d'entrée du questionnaire qui sont indiqués sous la rubrique «Emplacement».</t>
  </si>
  <si>
    <t>Dont: erreurs de chiffres</t>
  </si>
  <si>
    <t>Dont: erreurs de codes</t>
  </si>
  <si>
    <t>Vérification des égalités</t>
  </si>
  <si>
    <t>Formule (simplifiée)</t>
  </si>
  <si>
    <t>Contrôles d'erreurs</t>
  </si>
  <si>
    <t>Contrôle des sommes</t>
  </si>
  <si>
    <t>Ce questionnaire est conçu pour la collecte des statistiques les plus récentes sur l'emploi culturel. Les résultats aideront à mettre en lumière la contribution de la culture au développement économique et social, ainsi que de fournir une vision globale de l'emploi culturel dans les économies nationales. Les données peuvent être consultées sur le site Web de l'ISU et seront publiées dans des rapports préparés par l'UNESCO, d'autres agences de l'ONU, des institutions publiques et privées ou des particuliers à travers le monde.</t>
  </si>
  <si>
    <t>Afin d'assurer la fourniture de données et de métadonnées complètes, chaque élément de donnée est composé de trois cellules distinctes qui acceptent des données numériques (incluant les zéros pour indiquer une donnée nulle ou négligeable), les codes décrivant le statut des données et les commentaires, respectivement. Les pays sont invités à faire tous les efforts pour fournir des données complètes dans les cellules numériques, si les données ne sont pas disponibles veuillez utiliser les codes appropriés décrits ci-dessous. Notez que la fonction d'ajout de commentaire pour Excel a été désactivée. Les commentaires doivent être inscrits dans la cellule de commentaire appropriée.</t>
  </si>
  <si>
    <t>Codes décrivant le statut des données</t>
  </si>
  <si>
    <t>Ce questionnaire a été conçu pour un fonctionnement optimal avec Microsoft Excel 2010, mais peut également être utilisé avec d'autres versions d'Excel. Le questionnaire a été protégé pour préserver la mise en page et l'intégrité des validations. Dans la mesure du possible, les données doivent seulement être saisies dans les cellules blanches ou vides. Si les données ne sont pas disponibles pour une catégorie donnée, s'il vous plaît utiliser les codes décrivant le statut des données appropriés décrits ci-dessous.</t>
  </si>
  <si>
    <t>Z - catégorie sans objet</t>
  </si>
  <si>
    <t>Si un élément de données ou un tableau fait référence à une catégorie qui n'existe pas ou qui ne s'applique pas à votre système national, veuillez laisser vide la cellule de données numériques et entrer le code «Z» dans la cellule correspondante. L'utilisation de ce code indique que les données de ces catégories n'existent même pas hypothétiquement.</t>
  </si>
  <si>
    <t>Informations générales sur les données recueillies dans le questionnaire</t>
  </si>
  <si>
    <t>CE4: Population en emploi par type de profession, nombre d'emplois et sexe</t>
  </si>
  <si>
    <t>CE5: Population en emploi dans plus d'un emploi par type de profession et sexe</t>
  </si>
  <si>
    <t>CE6: Population en emploi dans plus d'un emploi par type d'industrie et sexe</t>
  </si>
  <si>
    <t>CE7: Nombre moyen d'heures habituellement travaillées dans l'emploi principal par type de profession, type d'industrie et sexe</t>
  </si>
  <si>
    <t>Enseignement secondaire ou post-secondaire non-supérieur</t>
  </si>
  <si>
    <t>Salariés selon la permanence</t>
  </si>
  <si>
    <t>Les données fournies dans le questionnaire devraient couvrir l'ensemble de la population nationale âgée de 15 ans et plus. L'Enquête sur la population active (EPA) est la source privilégiée pour les données. Néanmoins, une autre source de données est acceptable dans les cas où une EPA n'a pas été réalisée récemment ou qu'une source alternative fournit des données plus complètes. Les pays sont invités à faire des estimations afin d'assurer une couverture complète. Si ce n'est pas le cas, veuillez indiquer les divergences de couverture dans la feuille VAL_Meta en Q 1.4  ou dans la cellule de commentaires.</t>
  </si>
  <si>
    <t>Pour répondre à l’enquête de l’ISU sur les statistiques de l’emploi culturel, il est nécessaire d'avoir recours aux classifications de profession et d'industrie. Sont acceptées les classifications de profession CITP-08, CITP-88 ou toute classification nationale ou régionale correspondant à ces deux classifications. Sont acceptées les classifications d'industrie CITI Rév.4, CITI Rév.3.1 ou toute classification nationale ou régionale correspondant à ces deux classifications.
Par ailleurs, les données doivent être codées au moyen de codes à 3 chiffres ou plus pour les professions comme pour les industries. Veuillez remplir le Questionnaire sur les métadonnées de l’emploi culturel pour indiquer la classification utilisée dans votre pays.</t>
  </si>
  <si>
    <t>Ces cellules n'acceptent que les valeurs numériques, y compris les zéros (pour indiquer une donnée nulle ou négligeable). Veuillez noter qu'un message d'erreur s'affichera si une valeur non-numérique est entrée. Veuillez ne  laisser aucune «cellule de données numériques» vide sans un code d'accompagnement dans la cellule correspondante (tel que décrit ci-dessous). Sinon, veuillez noter que le total est considéré comme manquant ou incomplet pour ces catégories.</t>
  </si>
  <si>
    <t>Ces cellules n’acceptent que les codes à lettres décrits ci-dessous et sont situées à droite des cellules de données numériques. Les codes fournissent des informations supplémentaires à propos de la qualité des données ou des raisons pour lesquelles les données sont manquantes. L'utilisation correcte des codes est une condition essentielle pour assurer la comparabilité internationale et l'exhaustivité des données. Les codes sont utilisés dans les analyses et les rapports statistiques pour indiquer la couverture des données et expliquer pourquoi les données ne sont pas disponibles. Veuillez expliquer les problèmes de couverture de données en utilisant les codes suivants:</t>
  </si>
  <si>
    <t>Si une catégorie existe dans votre système national, mais les données relatives à cette catégorie ne sont pas disponibles, ne peuvent être estimées et ne sont pas incluses dans aucune autre cellule du questionnaire, veuillez laisser la cellule de données numériques vide et entrer le code «M» dans la cellule correspondante. Dans de tels cas, notez que le total est considéré comme manquant ou incomplet pour ces catégories. Si possible, veuillez fournir un commentaire pour indiquer pourquoi les données ne sont pas disponibles.</t>
  </si>
  <si>
    <t>Si les données sont supprimées en raison des exigences nationales de confidentialité statistique ou parce que l'erreur d'échantillonnage est trop élevée, veuillez laisser la cellule de données numériques vide et entrer 'Q' dans la cellule de codes. Si possible, indiquer la raison pour laquelle les données ne sont pas fournies dans la cellule de commentaire. Veuillez noter que le total devrait toujours inclure ces données et devrait rester cohérent avec les autres totaux du questionnaire.</t>
  </si>
  <si>
    <t>Si les données incluent d'autres catégories et par conséquent sont sur-représentées, veuillez entrer la valeur dans une cellule de données numériques et le code "W" dans la cellule correspondante. Veuillez également indiquer dans la cellule de commentaires quelles données sont incluses en utilisant l'identifiant de colonne et de ligne d'Excel ou remplir le champ libre. Le cas échéant, veuillez utiliser également le code "X" décrit ci-dessous.</t>
  </si>
  <si>
    <t>Si les données peuvent être fournies, mais qu'elles sont considérées comme de faible qualité ou peu fiables, veuillez entrer la valeur dans la cellule de données numériques et entrer « U » dans la cellule de codes. Veuillez inclure un commentaire pour indiquer si les données peuvent être publiées ou non.</t>
  </si>
  <si>
    <r>
      <t xml:space="preserve">Pour les détails sur les concepts et les définitions utilisées dans cette enquête, veuillez vous référer au </t>
    </r>
    <r>
      <rPr>
        <b/>
        <sz val="12"/>
        <rFont val="Calibri"/>
        <family val="2"/>
        <scheme val="minor"/>
      </rPr>
      <t>Manuel d'Instruction pour remplir le Questionnaire sur les statistiques d’emploi culturel</t>
    </r>
    <r>
      <rPr>
        <sz val="12"/>
        <rFont val="Calibri"/>
        <family val="2"/>
        <scheme val="minor"/>
      </rPr>
      <t>.</t>
    </r>
  </si>
  <si>
    <t>Si un élément de données ou une catégorie existe dans votre système national, mais ne peut pas être désagrégée à partir d’une autre catégorie, veuillez laisser la cellule de données numériques vide et entrez le code "X" dans la cellule correspondante. Veuillez également indiquer avec un commentaire dans quelles cellules les données sont incluses en utilisant l'identifiant de colonne et de ligne d’Excel ou remplir le champ libre. Le cas échéant, veuillez utiliser également le code "W" décrit ci-dessus.</t>
  </si>
  <si>
    <t>Coordonnées de l'Institut de statistique de l'UNESCO</t>
  </si>
  <si>
    <t>CE8: Population en emploi par type de profession, distinction temps plein / partiel, situation en emploi, permanence et sexe</t>
  </si>
  <si>
    <t>Institut de statistique de l'UNESCO</t>
  </si>
  <si>
    <t>SITUATION DE TRAVAIL DE LA POPULATION</t>
  </si>
  <si>
    <t>Aucune scolarisation au primaire</t>
  </si>
  <si>
    <t>Niveau d'éducation atteint le plus élevé</t>
  </si>
  <si>
    <t>CE1: Population totale selon la situation de travail, le groupe d'âge, le niveau d'éducation atteint le plus élevé et sexe</t>
  </si>
  <si>
    <t>CE3: Population active par type de profession, type d'industrie, sexe, groupe d'âge et le niveau d'éducation atteint le plus élevé</t>
  </si>
  <si>
    <t>Temps plein</t>
  </si>
  <si>
    <t>Temps partiel</t>
  </si>
  <si>
    <t>SUM('CE1'!T13,'CE1'!T14)='CE1'!T15</t>
  </si>
  <si>
    <t>CE3'!T15 =CE9'!AR15</t>
  </si>
  <si>
    <t>CE3'!T13 =CE4'!T22</t>
  </si>
  <si>
    <t>CE3'!T13 =CE8'!T22</t>
  </si>
  <si>
    <t>CE3'!T13 =CE8'!T35</t>
  </si>
  <si>
    <t>CE8'!T15 =CE9'!AR18</t>
  </si>
  <si>
    <t>CE8'!T18 =CE9'!AR19</t>
  </si>
  <si>
    <t>CE8'!T21 =CE9'!AR20</t>
  </si>
  <si>
    <t>CE8'!T28 =CE9'!AR23</t>
  </si>
  <si>
    <t>CE8'!T28 =CE9'!AR31</t>
  </si>
  <si>
    <t>CE8'!T31 =CE9'!AR24</t>
  </si>
  <si>
    <t>CE8'!T34 =CE9'!AR25</t>
  </si>
  <si>
    <t>CE8'!T41 =CE9'!AR28</t>
  </si>
  <si>
    <t>CE8'!T44 =CE9'!AR29</t>
  </si>
  <si>
    <t>CE8'!T47 =CE9'!AR30</t>
  </si>
  <si>
    <t>Données pour l'année 2015</t>
  </si>
  <si>
    <t>Date limite pour retourner le questionnaire rempli : 15 février 2017</t>
  </si>
  <si>
    <t>Ce questionnaire vise à collecter des données pour l'année de référence 2015. S’il n’y a pas de données disponibles pour l'année 2015, veuillez soumettre vos données les plus récentes et indiquer la période de référence s'y rapportant.</t>
  </si>
  <si>
    <t>UIS_CLT_CE_2016</t>
  </si>
  <si>
    <t>Commerce de détail de livres, journaux et articles de papeterie en magasins_x000D_ spécialisés</t>
  </si>
  <si>
    <t>Activités de production de films cinématographiques et vidéo, et de programmes_x000D_ de télévision</t>
  </si>
  <si>
    <t>Activités consécutives à la production de films cinématographiques et vidéo, et de_x000D_ programmes de télévision</t>
  </si>
  <si>
    <t>Activités de distribution de films cinématographiques et vidéo, et de programmes_x000D_ de télévision</t>
  </si>
  <si>
    <t>Commerce de détail d’articles pour la culture et les loisirs en magasins_x000D_ spécialisés</t>
  </si>
  <si>
    <t>Activités de production de films cinématographiques et vidéo,_x000D_ et de programmes de télévision</t>
  </si>
  <si>
    <t>v1</t>
  </si>
  <si>
    <t>Tchéquie</t>
  </si>
  <si>
    <t>1.1 Veuillez  fournir des informations sur la ou les personne (s) en charge de compléter ce questionnaire.</t>
  </si>
  <si>
    <t>1.2 Veuillez indiquer l'année de référence des données collectées dans ce questionnaire si elle diffère de 2015 :</t>
  </si>
  <si>
    <t>1.3 Quelle est la source des données fournies dans ce questionnaire :</t>
  </si>
  <si>
    <t>1.4 Les données fournies doivent être des moyennes annuelles. Si cela n'est pas le cas, veuillez l'indiquer ci-dessous :</t>
  </si>
  <si>
    <t>1.5 Les données fournies dans le questionnaire devraient couvrir l'ensemble de la population nationale âgée de 15 ans et plus. Les pays sont invités à faire des estimations afin d'assurer une couverture complète de la population. Veuillez indiquer la couverture dans la cellule de commentaires à côté des données et fournissez plus d'informations concernant la population couverte dans l'espace ci-dessous :</t>
  </si>
  <si>
    <t>1.6 Veuillez fournir la taille de l'échantillon et les seuils de fiabilité de l'enquête :</t>
  </si>
  <si>
    <t>1.7 Veuillez indiquer le coefficient réel appliqué dans les codes partiels à 4 chiffres de la CITP-08, CITP-88, CITI Rév.4 et CITI Rév.3.1</t>
  </si>
  <si>
    <t>1.8 Veuillez indiquer le coefficient réel appliqué dans les codes partiels à 3 chiffres de la CITP-08, CITP-88, la CITI Rév.4 et CITI Rév.3.1</t>
  </si>
  <si>
    <t>CARACTÉRISTIQUES DE LA POPULATION EN EMPLOI DANS LES PROFESSIONS CULTURELLES PAR DOMAINE DU CSC</t>
  </si>
  <si>
    <t>CE9: Population en emploi dans les professions culturelles par domaine du CSC, sexe, distinction temps plein / partiel, situation en emploi et type de contrat</t>
  </si>
  <si>
    <t>Population en emploi dans les professions culturelles</t>
  </si>
  <si>
    <t>Population en emploi dans les professions 
culturelles</t>
  </si>
  <si>
    <t>Domaine du CSC (excluant le patrimoine culturel immatériel)</t>
  </si>
  <si>
    <t>Enseignement et formation (culturel)</t>
  </si>
  <si>
    <t>CE10: Population en emploi dans les professions culturelles selon les codes détaillés à 4 et 3 chiffres de la CITP-08</t>
  </si>
  <si>
    <t>Population en emploi dans les industries culturelles</t>
  </si>
  <si>
    <t>CE11: Population en emploi dans les industries culturelles selon les codes détaillés à 4 et 3 chiffres de la CITI Rév.4</t>
  </si>
  <si>
    <t>Veuillez estimer la population en emploi dans les industries culturelles identifiées comme partiellement culturelle (CP) en appliquant le coefficient réel ou suggéré indiqué à la feuille Val_Metadata.</t>
  </si>
  <si>
    <t>Veuillez estimer la population en emploi dans les professions culturelles identifiées comme partiellement culturelle (CP) en appliquant le coefficient réel ou suggéré indiqué à la feuille Val_Metadata.</t>
  </si>
  <si>
    <t>QUESTIONNAIRE SUR LES STATISTIQUES D'EMPLOI CULTUREL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</si>
</sst>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scheme val="minor"/>
    </font>
    <font>
      <b/>
      <sz val="11"/>
      <color theme="0"/>
      <name val="Calibri"/>
      <family val="2"/>
      <scheme val="minor"/>
    </font>
    <font>
      <sz val="11"/>
      <color rgb="FFFF0000"/>
      <name val="Calibri"/>
      <family val="2"/>
      <scheme val="minor"/>
    </font>
    <font>
      <sz val="11"/>
      <color rgb="FF000000"/>
      <name val="Calibri"/>
      <family val="2"/>
      <charset val="1"/>
    </font>
    <font>
      <sz val="11"/>
      <name val="Calibri"/>
      <family val="2"/>
      <scheme val="minor"/>
    </font>
    <font>
      <sz val="10"/>
      <name val="Verdana"/>
      <family val="2"/>
    </font>
    <font>
      <b/>
      <sz val="16"/>
      <color theme="0"/>
      <name val="Calibri"/>
      <family val="2"/>
      <scheme val="minor"/>
    </font>
    <font>
      <sz val="12"/>
      <name val="Calibri"/>
      <family val="2"/>
      <scheme val="minor"/>
    </font>
    <font>
      <b/>
      <sz val="12"/>
      <name val="Calibri"/>
      <family val="2"/>
      <scheme val="minor"/>
    </font>
    <font>
      <u/>
      <sz val="11"/>
      <color theme="10"/>
      <name val="Calibri"/>
      <family val="2"/>
      <scheme val="minor"/>
    </font>
    <font>
      <u/>
      <sz val="12"/>
      <color theme="10"/>
      <name val="Calibri"/>
      <family val="2"/>
      <scheme val="minor"/>
    </font>
    <font>
      <b/>
      <sz val="14"/>
      <name val="Calibri"/>
      <family val="2"/>
      <scheme val="minor"/>
    </font>
    <font>
      <b/>
      <sz val="12"/>
      <color theme="0" tint="-4.9989318521683403E-2"/>
      <name val="Calibri"/>
      <family val="2"/>
      <scheme val="minor"/>
    </font>
    <font>
      <sz val="8"/>
      <name val="Calibri"/>
      <family val="2"/>
      <scheme val="minor"/>
    </font>
    <font>
      <sz val="12"/>
      <color theme="1"/>
      <name val="Calibri"/>
      <family val="2"/>
      <scheme val="minor"/>
    </font>
    <font>
      <sz val="8"/>
      <name val="Arial"/>
      <family val="2"/>
    </font>
    <font>
      <sz val="10"/>
      <color theme="1"/>
      <name val="Arial"/>
      <family val="2"/>
    </font>
    <font>
      <b/>
      <sz val="11"/>
      <name val="Calibri"/>
      <family val="2"/>
      <scheme val="minor"/>
    </font>
    <font>
      <b/>
      <sz val="16"/>
      <name val="Calibri"/>
      <family val="2"/>
      <scheme val="minor"/>
    </font>
    <font>
      <sz val="11"/>
      <color theme="1"/>
      <name val="Calibri"/>
      <family val="2"/>
      <scheme val="minor"/>
    </font>
    <font>
      <sz val="10"/>
      <name val="Arial"/>
      <family val="2"/>
    </font>
    <font>
      <sz val="8"/>
      <color rgb="FF000000"/>
      <name val="Tahoma"/>
      <family val="2"/>
    </font>
    <font>
      <sz val="10"/>
      <name val="Arial"/>
      <family val="2"/>
      <charset val="1"/>
    </font>
    <font>
      <sz val="8"/>
      <color rgb="FF000000"/>
      <name val="Arial"/>
      <family val="2"/>
    </font>
    <font>
      <b/>
      <sz val="11"/>
      <color indexed="10"/>
      <name val="Calibri"/>
      <family val="2"/>
      <scheme val="minor"/>
    </font>
    <font>
      <sz val="11"/>
      <color rgb="FF1F497D"/>
      <name val="Calibri"/>
      <family val="2"/>
      <scheme val="minor"/>
    </font>
    <font>
      <sz val="8"/>
      <color rgb="FF000000"/>
      <name val="Calibri"/>
      <family val="2"/>
      <scheme val="minor"/>
    </font>
    <font>
      <b/>
      <sz val="24"/>
      <color theme="0"/>
      <name val="Calibri"/>
      <family val="2"/>
      <scheme val="minor"/>
    </font>
    <font>
      <b/>
      <sz val="18"/>
      <color theme="0"/>
      <name val="Calibri"/>
      <family val="2"/>
      <scheme val="minor"/>
    </font>
    <font>
      <sz val="16"/>
      <name val="Calibri"/>
      <family val="2"/>
      <scheme val="minor"/>
    </font>
    <font>
      <sz val="16"/>
      <color theme="0"/>
      <name val="Calibri"/>
      <family val="2"/>
      <scheme val="minor"/>
    </font>
    <font>
      <i/>
      <sz val="11"/>
      <color rgb="FFFF0000"/>
      <name val="Calibri"/>
      <family val="2"/>
      <scheme val="minor"/>
    </font>
    <font>
      <b/>
      <sz val="18"/>
      <color theme="0"/>
      <name val="Arial"/>
      <family val="2"/>
    </font>
    <font>
      <b/>
      <sz val="12"/>
      <color theme="0"/>
      <name val="Arial"/>
      <family val="2"/>
    </font>
    <font>
      <b/>
      <sz val="10"/>
      <color theme="0"/>
      <name val="Arial"/>
      <family val="2"/>
    </font>
    <font>
      <sz val="10"/>
      <color theme="3"/>
      <name val="Arial"/>
      <family val="2"/>
    </font>
    <font>
      <sz val="10"/>
      <color theme="0"/>
      <name val="Arial"/>
      <family val="2"/>
    </font>
    <font>
      <sz val="11"/>
      <color theme="1"/>
      <name val="Arial"/>
      <family val="2"/>
    </font>
    <font>
      <sz val="8"/>
      <color theme="1"/>
      <name val="Arial"/>
      <family val="2"/>
    </font>
    <font>
      <sz val="8"/>
      <color theme="1"/>
      <name val="Calibri"/>
      <family val="2"/>
      <scheme val="minor"/>
    </font>
    <font>
      <b/>
      <i/>
      <sz val="10"/>
      <color theme="0"/>
      <name val="Arial"/>
      <family val="2"/>
    </font>
  </fonts>
  <fills count="21">
    <fill>
      <patternFill patternType="none"/>
    </fill>
    <fill>
      <patternFill patternType="gray125"/>
    </fill>
    <fill>
      <patternFill patternType="solid">
        <fgColor theme="0" tint="-4.9989318521683403E-2"/>
        <bgColor indexed="64"/>
      </patternFill>
    </fill>
    <fill>
      <patternFill patternType="solid">
        <fgColor rgb="FF605F5D"/>
        <bgColor indexed="64"/>
      </patternFill>
    </fill>
    <fill>
      <patternFill patternType="solid">
        <fgColor rgb="FF908F8C"/>
        <bgColor indexed="64"/>
      </patternFill>
    </fill>
    <fill>
      <patternFill patternType="solid">
        <fgColor theme="0"/>
        <bgColor indexed="64"/>
      </patternFill>
    </fill>
    <fill>
      <patternFill patternType="solid">
        <fgColor rgb="FFFFFF00"/>
        <bgColor indexed="64"/>
      </patternFill>
    </fill>
    <fill>
      <patternFill patternType="solid">
        <fgColor theme="0" tint="-0.14996795556505021"/>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7C821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0.24994659260841701"/>
        <bgColor indexed="64"/>
      </patternFill>
    </fill>
    <fill>
      <patternFill patternType="solid">
        <fgColor theme="3" tint="-0.499984740745262"/>
        <bgColor indexed="64"/>
      </patternFill>
    </fill>
    <fill>
      <patternFill patternType="solid">
        <fgColor theme="4" tint="-0.249977111117893"/>
        <bgColor indexed="64"/>
      </patternFill>
    </fill>
    <fill>
      <patternFill patternType="solid">
        <fgColor rgb="FFFF00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right/>
      <top style="thin">
        <color theme="0" tint="-0.34998626667073579"/>
      </top>
      <bottom/>
      <diagonal/>
    </border>
    <border>
      <left/>
      <right/>
      <top/>
      <bottom style="thin">
        <color theme="0" tint="-0.34998626667073579"/>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theme="0" tint="-0.14996795556505021"/>
      </left>
      <right/>
      <top style="thin">
        <color theme="0" tint="-0.14996795556505021"/>
      </top>
      <bottom style="thin">
        <color theme="0" tint="-0.1499679555650502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indexed="55"/>
      </left>
      <right/>
      <top style="thin">
        <color theme="0" tint="-0.34998626667073579"/>
      </top>
      <bottom style="thin">
        <color theme="0" tint="-0.34998626667073579"/>
      </bottom>
      <diagonal/>
    </border>
  </borders>
  <cellStyleXfs count="18">
    <xf numFmtId="0" fontId="0" fillId="0" borderId="0"/>
    <xf numFmtId="0" fontId="3" fillId="0" borderId="0"/>
    <xf numFmtId="0" fontId="5" fillId="0" borderId="0"/>
    <xf numFmtId="0" fontId="9" fillId="0" borderId="0" applyNumberFormat="0" applyFill="0" applyBorder="0" applyAlignment="0" applyProtection="0"/>
    <xf numFmtId="0" fontId="15" fillId="0" borderId="1"/>
    <xf numFmtId="0" fontId="16" fillId="0" borderId="0"/>
    <xf numFmtId="0" fontId="20" fillId="0" borderId="0"/>
    <xf numFmtId="0" fontId="19" fillId="0" borderId="0"/>
    <xf numFmtId="0" fontId="15" fillId="0" borderId="1"/>
    <xf numFmtId="0" fontId="16" fillId="0" borderId="0"/>
    <xf numFmtId="0" fontId="16" fillId="0" borderId="0"/>
    <xf numFmtId="0" fontId="20" fillId="0" borderId="0"/>
    <xf numFmtId="0" fontId="22" fillId="0" borderId="0"/>
    <xf numFmtId="0" fontId="16" fillId="0" borderId="0"/>
    <xf numFmtId="0" fontId="16" fillId="0" borderId="0"/>
    <xf numFmtId="0" fontId="19" fillId="0" borderId="0"/>
    <xf numFmtId="0" fontId="16" fillId="0" borderId="0"/>
    <xf numFmtId="0" fontId="19" fillId="0" borderId="0"/>
  </cellStyleXfs>
  <cellXfs count="429">
    <xf numFmtId="0" fontId="0" fillId="0" borderId="0" xfId="0"/>
    <xf numFmtId="0" fontId="0" fillId="0" borderId="0" xfId="0" applyFont="1" applyProtection="1">
      <protection locked="0"/>
    </xf>
    <xf numFmtId="0" fontId="0" fillId="0" borderId="0" xfId="5" applyFont="1" applyProtection="1">
      <protection locked="0"/>
    </xf>
    <xf numFmtId="0" fontId="0" fillId="11" borderId="0" xfId="5" applyFont="1" applyFill="1" applyProtection="1">
      <protection locked="0"/>
    </xf>
    <xf numFmtId="0" fontId="0" fillId="6" borderId="0" xfId="0" applyFont="1" applyFill="1" applyProtection="1">
      <protection locked="0"/>
    </xf>
    <xf numFmtId="0" fontId="2" fillId="6" borderId="0" xfId="0" applyFont="1" applyFill="1" applyProtection="1">
      <protection locked="0"/>
    </xf>
    <xf numFmtId="49" fontId="4" fillId="0" borderId="0" xfId="1" applyNumberFormat="1" applyFont="1" applyProtection="1">
      <protection locked="0"/>
    </xf>
    <xf numFmtId="0" fontId="20" fillId="0" borderId="0" xfId="11" applyFont="1" applyProtection="1">
      <protection locked="0"/>
    </xf>
    <xf numFmtId="0" fontId="22" fillId="0" borderId="0" xfId="12" applyProtection="1">
      <protection locked="0"/>
    </xf>
    <xf numFmtId="0" fontId="0" fillId="0" borderId="0" xfId="0" applyProtection="1">
      <protection locked="0"/>
    </xf>
    <xf numFmtId="0" fontId="22" fillId="0" borderId="0" xfId="12" applyFill="1" applyProtection="1">
      <protection locked="0"/>
    </xf>
    <xf numFmtId="0" fontId="4" fillId="0" borderId="0" xfId="0" applyFont="1" applyFill="1" applyBorder="1" applyAlignment="1" applyProtection="1">
      <protection locked="0"/>
    </xf>
    <xf numFmtId="0" fontId="4" fillId="0" borderId="0" xfId="0" applyFont="1" applyFill="1" applyBorder="1" applyAlignment="1" applyProtection="1">
      <alignment horizontal="right"/>
      <protection locked="0"/>
    </xf>
    <xf numFmtId="0" fontId="0" fillId="0" borderId="0" xfId="0" applyAlignment="1" applyProtection="1">
      <alignment horizontal="left"/>
      <protection locked="0"/>
    </xf>
    <xf numFmtId="0" fontId="13" fillId="6" borderId="0" xfId="0" applyNumberFormat="1" applyFont="1" applyFill="1" applyBorder="1" applyAlignment="1" applyProtection="1">
      <protection locked="0"/>
    </xf>
    <xf numFmtId="0" fontId="20" fillId="0" borderId="0" xfId="11" applyNumberFormat="1" applyFont="1" applyProtection="1">
      <protection locked="0"/>
    </xf>
    <xf numFmtId="0" fontId="22" fillId="0" borderId="0" xfId="12" applyNumberFormat="1" applyProtection="1">
      <protection locked="0"/>
    </xf>
    <xf numFmtId="0" fontId="0" fillId="0" borderId="0" xfId="0" applyNumberFormat="1" applyProtection="1">
      <protection locked="0"/>
    </xf>
    <xf numFmtId="0" fontId="22" fillId="6" borderId="0" xfId="12" applyNumberFormat="1" applyFill="1" applyAlignment="1" applyProtection="1">
      <alignment horizontal="right"/>
      <protection locked="0"/>
    </xf>
    <xf numFmtId="0" fontId="20" fillId="0" borderId="0" xfId="11" applyNumberFormat="1" applyProtection="1">
      <protection locked="0"/>
    </xf>
    <xf numFmtId="0" fontId="22" fillId="0" borderId="0" xfId="12" applyNumberFormat="1" applyFill="1" applyProtection="1">
      <protection locked="0"/>
    </xf>
    <xf numFmtId="0" fontId="4" fillId="0" borderId="0" xfId="0" applyNumberFormat="1" applyFont="1" applyFill="1" applyBorder="1" applyAlignment="1" applyProtection="1">
      <protection locked="0"/>
    </xf>
    <xf numFmtId="0" fontId="4" fillId="0" borderId="0"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right"/>
      <protection locked="0"/>
    </xf>
    <xf numFmtId="0" fontId="0" fillId="0" borderId="0" xfId="0" applyNumberFormat="1" applyAlignment="1" applyProtection="1">
      <alignment horizontal="left"/>
      <protection locked="0"/>
    </xf>
    <xf numFmtId="0" fontId="13" fillId="5" borderId="0" xfId="0" applyFont="1" applyFill="1" applyAlignment="1" applyProtection="1">
      <alignment vertical="center"/>
      <protection locked="0"/>
    </xf>
    <xf numFmtId="0" fontId="13" fillId="11" borderId="0" xfId="0" applyFont="1" applyFill="1" applyAlignment="1" applyProtection="1">
      <alignment vertical="center"/>
      <protection locked="0"/>
    </xf>
    <xf numFmtId="0" fontId="20" fillId="0" borderId="0" xfId="11" applyFont="1" applyAlignment="1" applyProtection="1">
      <alignment vertical="center"/>
      <protection locked="0"/>
    </xf>
    <xf numFmtId="0" fontId="13" fillId="5" borderId="0" xfId="0" applyFont="1" applyFill="1" applyBorder="1" applyAlignment="1" applyProtection="1">
      <alignment vertical="center"/>
      <protection locked="0"/>
    </xf>
    <xf numFmtId="0" fontId="13" fillId="6" borderId="0" xfId="0" applyFont="1" applyFill="1" applyBorder="1" applyAlignment="1" applyProtection="1">
      <alignment vertical="center"/>
      <protection locked="0"/>
    </xf>
    <xf numFmtId="0" fontId="13" fillId="11" borderId="0" xfId="0" applyFont="1" applyFill="1" applyBorder="1" applyAlignment="1" applyProtection="1">
      <alignment vertical="center"/>
      <protection locked="0"/>
    </xf>
    <xf numFmtId="0" fontId="13" fillId="11" borderId="0" xfId="0" applyNumberFormat="1" applyFont="1" applyFill="1" applyBorder="1" applyAlignment="1" applyProtection="1">
      <alignment vertical="center"/>
      <protection locked="0"/>
    </xf>
    <xf numFmtId="49" fontId="20" fillId="0" borderId="0" xfId="11" applyNumberFormat="1" applyFont="1" applyAlignment="1" applyProtection="1">
      <alignment vertical="center"/>
      <protection locked="0"/>
    </xf>
    <xf numFmtId="0" fontId="23" fillId="9" borderId="7" xfId="0" applyFont="1" applyFill="1" applyBorder="1" applyAlignment="1" applyProtection="1">
      <alignment horizontal="left"/>
      <protection locked="0"/>
    </xf>
    <xf numFmtId="0" fontId="23" fillId="8" borderId="7" xfId="0" applyFont="1" applyFill="1" applyBorder="1" applyAlignment="1" applyProtection="1">
      <alignment horizontal="center"/>
      <protection locked="0"/>
    </xf>
    <xf numFmtId="0" fontId="23" fillId="5" borderId="7" xfId="0" applyFont="1" applyFill="1" applyBorder="1" applyAlignment="1" applyProtection="1">
      <alignment horizontal="center"/>
      <protection locked="0"/>
    </xf>
    <xf numFmtId="0" fontId="23" fillId="5" borderId="7" xfId="0" applyFont="1" applyFill="1" applyBorder="1" applyAlignment="1" applyProtection="1">
      <alignment horizontal="left"/>
      <protection locked="0"/>
    </xf>
    <xf numFmtId="0" fontId="2" fillId="6" borderId="0" xfId="0" applyFont="1" applyFill="1" applyBorder="1" applyAlignment="1" applyProtection="1">
      <alignment horizontal="right"/>
      <protection locked="0"/>
    </xf>
    <xf numFmtId="0" fontId="0" fillId="0" borderId="0" xfId="7" applyFont="1" applyProtection="1">
      <protection locked="0"/>
    </xf>
    <xf numFmtId="14" fontId="13" fillId="2" borderId="0" xfId="8" applyNumberFormat="1" applyFont="1" applyFill="1" applyBorder="1" applyAlignment="1" applyProtection="1">
      <alignment wrapText="1"/>
      <protection locked="0"/>
    </xf>
    <xf numFmtId="49" fontId="22" fillId="6" borderId="0" xfId="12" applyNumberFormat="1" applyFill="1" applyProtection="1">
      <protection locked="0"/>
    </xf>
    <xf numFmtId="0" fontId="23" fillId="5" borderId="7" xfId="4" applyNumberFormat="1" applyFont="1" applyFill="1" applyBorder="1" applyAlignment="1" applyProtection="1">
      <alignment horizontal="right"/>
      <protection locked="0"/>
    </xf>
    <xf numFmtId="0" fontId="23" fillId="10" borderId="7" xfId="0" applyNumberFormat="1" applyFont="1" applyFill="1" applyBorder="1" applyAlignment="1" applyProtection="1">
      <alignment horizontal="right"/>
      <protection locked="0"/>
    </xf>
    <xf numFmtId="0" fontId="26" fillId="6" borderId="7" xfId="0" applyNumberFormat="1" applyFont="1" applyFill="1" applyBorder="1" applyAlignment="1" applyProtection="1">
      <alignment horizontal="right"/>
      <protection locked="0"/>
    </xf>
    <xf numFmtId="0" fontId="32" fillId="18" borderId="0" xfId="14" applyFont="1" applyFill="1" applyAlignment="1" applyProtection="1">
      <alignment vertical="center"/>
      <protection locked="0"/>
    </xf>
    <xf numFmtId="0" fontId="32" fillId="18" borderId="0" xfId="14" applyFont="1" applyFill="1" applyAlignment="1" applyProtection="1">
      <alignment horizontal="center" vertical="center"/>
      <protection locked="0"/>
    </xf>
    <xf numFmtId="0" fontId="32" fillId="18" borderId="0" xfId="14" applyFont="1" applyFill="1" applyAlignment="1" applyProtection="1">
      <alignment horizontal="left" vertical="center"/>
      <protection locked="0"/>
    </xf>
    <xf numFmtId="0" fontId="19" fillId="0" borderId="0" xfId="15" applyProtection="1">
      <protection locked="0"/>
    </xf>
    <xf numFmtId="0" fontId="16" fillId="11" borderId="0" xfId="14" applyFont="1" applyFill="1" applyProtection="1">
      <protection locked="0"/>
    </xf>
    <xf numFmtId="0" fontId="16" fillId="11" borderId="0" xfId="14" applyFont="1" applyFill="1" applyAlignment="1" applyProtection="1">
      <alignment horizontal="center" vertical="center"/>
      <protection locked="0"/>
    </xf>
    <xf numFmtId="0" fontId="16" fillId="11" borderId="0" xfId="14" applyFont="1" applyFill="1" applyAlignment="1" applyProtection="1">
      <alignment horizontal="center"/>
      <protection locked="0"/>
    </xf>
    <xf numFmtId="0" fontId="16" fillId="11" borderId="0" xfId="14" applyFont="1" applyFill="1" applyAlignment="1" applyProtection="1">
      <alignment horizontal="left"/>
      <protection locked="0"/>
    </xf>
    <xf numFmtId="0" fontId="19" fillId="0" borderId="0" xfId="15" applyAlignment="1" applyProtection="1">
      <alignment horizontal="center"/>
      <protection locked="0"/>
    </xf>
    <xf numFmtId="0" fontId="19" fillId="0" borderId="0" xfId="15" applyAlignment="1" applyProtection="1">
      <alignment horizontal="left"/>
      <protection locked="0"/>
    </xf>
    <xf numFmtId="0" fontId="0" fillId="2" borderId="0" xfId="0" applyFont="1" applyFill="1" applyAlignment="1" applyProtection="1">
      <alignment vertical="center"/>
      <protection locked="0"/>
    </xf>
    <xf numFmtId="0" fontId="0" fillId="2" borderId="0" xfId="0" applyFont="1" applyFill="1" applyAlignment="1" applyProtection="1">
      <alignment horizontal="left" vertical="center"/>
      <protection locked="0"/>
    </xf>
    <xf numFmtId="0" fontId="0" fillId="0" borderId="0" xfId="0" applyFont="1" applyFill="1" applyBorder="1" applyAlignment="1" applyProtection="1">
      <alignment vertical="center"/>
      <protection locked="0"/>
    </xf>
    <xf numFmtId="0" fontId="4" fillId="2" borderId="0" xfId="1" applyFont="1" applyFill="1" applyAlignment="1" applyProtection="1">
      <alignment vertical="center"/>
      <protection locked="0"/>
    </xf>
    <xf numFmtId="0" fontId="1" fillId="2" borderId="0" xfId="2" applyFont="1" applyFill="1" applyAlignment="1" applyProtection="1">
      <alignment horizontal="center" vertical="center" wrapText="1"/>
      <protection locked="0"/>
    </xf>
    <xf numFmtId="0" fontId="4" fillId="0" borderId="0" xfId="1" applyFont="1" applyFill="1" applyBorder="1" applyAlignment="1" applyProtection="1">
      <alignment vertical="center"/>
      <protection locked="0"/>
    </xf>
    <xf numFmtId="0" fontId="6" fillId="2" borderId="0" xfId="0" applyFont="1" applyFill="1" applyAlignment="1" applyProtection="1">
      <alignment horizontal="center" vertical="center"/>
      <protection locked="0"/>
    </xf>
    <xf numFmtId="0" fontId="7" fillId="2" borderId="0" xfId="1" applyFont="1" applyFill="1" applyAlignment="1" applyProtection="1">
      <alignment vertical="center"/>
      <protection locked="0"/>
    </xf>
    <xf numFmtId="0" fontId="7" fillId="0" borderId="0" xfId="1" applyFont="1" applyFill="1" applyBorder="1" applyAlignment="1" applyProtection="1">
      <alignment vertical="center"/>
      <protection locked="0"/>
    </xf>
    <xf numFmtId="0" fontId="4" fillId="2" borderId="0" xfId="2" applyFont="1" applyFill="1" applyAlignment="1" applyProtection="1">
      <alignment horizontal="left" vertical="center"/>
      <protection locked="0"/>
    </xf>
    <xf numFmtId="0" fontId="4" fillId="2" borderId="0" xfId="2" applyFont="1" applyFill="1" applyAlignment="1" applyProtection="1">
      <alignment horizontal="left" vertical="center" wrapText="1"/>
      <protection locked="0"/>
    </xf>
    <xf numFmtId="0" fontId="12" fillId="2" borderId="0" xfId="0" applyFont="1" applyFill="1" applyAlignment="1" applyProtection="1">
      <alignment horizontal="center" vertical="center"/>
      <protection locked="0"/>
    </xf>
    <xf numFmtId="0" fontId="4" fillId="2" borderId="0" xfId="1" applyFont="1" applyFill="1" applyProtection="1">
      <protection locked="0"/>
    </xf>
    <xf numFmtId="0" fontId="4" fillId="0" borderId="0" xfId="1" applyFont="1" applyFill="1" applyBorder="1" applyProtection="1">
      <protection locked="0"/>
    </xf>
    <xf numFmtId="0" fontId="7" fillId="2" borderId="0" xfId="2" applyFont="1" applyFill="1" applyAlignment="1" applyProtection="1">
      <alignment vertical="center" wrapText="1"/>
      <protection locked="0"/>
    </xf>
    <xf numFmtId="0" fontId="7" fillId="0" borderId="0" xfId="1" applyFont="1" applyFill="1" applyBorder="1" applyProtection="1">
      <protection locked="0"/>
    </xf>
    <xf numFmtId="0" fontId="4" fillId="2" borderId="0" xfId="1" applyFont="1" applyFill="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4" fillId="0" borderId="0" xfId="1" applyFont="1" applyFill="1" applyBorder="1" applyAlignment="1" applyProtection="1">
      <alignment horizontal="left" vertical="center"/>
      <protection locked="0"/>
    </xf>
    <xf numFmtId="0" fontId="14" fillId="2" borderId="0" xfId="0" applyFont="1" applyFill="1" applyAlignment="1" applyProtection="1">
      <alignment vertical="center"/>
      <protection locked="0"/>
    </xf>
    <xf numFmtId="0" fontId="14" fillId="0" borderId="0" xfId="0" applyFont="1" applyFill="1" applyBorder="1" applyAlignment="1" applyProtection="1">
      <alignment vertical="center"/>
      <protection locked="0"/>
    </xf>
    <xf numFmtId="0" fontId="14" fillId="5" borderId="0" xfId="0" applyFont="1" applyFill="1" applyAlignment="1" applyProtection="1">
      <alignment vertical="center"/>
      <protection locked="0"/>
    </xf>
    <xf numFmtId="0" fontId="0" fillId="5" borderId="0" xfId="0" applyFont="1" applyFill="1" applyAlignment="1" applyProtection="1">
      <alignment vertical="center"/>
      <protection locked="0"/>
    </xf>
    <xf numFmtId="0" fontId="0" fillId="5" borderId="0" xfId="0" applyFont="1" applyFill="1" applyAlignment="1" applyProtection="1">
      <alignment horizontal="left" vertical="center"/>
      <protection locked="0"/>
    </xf>
    <xf numFmtId="0" fontId="4" fillId="6" borderId="0" xfId="0" applyFont="1" applyFill="1" applyBorder="1" applyAlignment="1" applyProtection="1">
      <protection locked="0"/>
    </xf>
    <xf numFmtId="0" fontId="4" fillId="6" borderId="0" xfId="0" applyFont="1" applyFill="1" applyBorder="1" applyAlignment="1" applyProtection="1">
      <alignment horizontal="right"/>
      <protection locked="0"/>
    </xf>
    <xf numFmtId="0" fontId="6" fillId="13" borderId="0" xfId="0" applyFont="1" applyFill="1" applyAlignment="1" applyProtection="1">
      <alignment vertical="center"/>
      <protection locked="0"/>
    </xf>
    <xf numFmtId="0" fontId="18" fillId="2" borderId="0" xfId="7" applyFont="1" applyFill="1" applyAlignment="1" applyProtection="1">
      <alignment vertical="center"/>
      <protection locked="0"/>
    </xf>
    <xf numFmtId="0" fontId="6" fillId="2" borderId="0" xfId="7" applyFont="1" applyFill="1" applyAlignment="1" applyProtection="1">
      <alignment vertical="center"/>
      <protection locked="0"/>
    </xf>
    <xf numFmtId="0" fontId="4" fillId="7" borderId="2" xfId="8" applyFont="1" applyFill="1" applyBorder="1" applyAlignment="1" applyProtection="1">
      <alignment horizontal="center" vertical="center" wrapText="1"/>
      <protection locked="0"/>
    </xf>
    <xf numFmtId="0" fontId="17" fillId="2" borderId="0" xfId="7" applyFont="1" applyFill="1" applyAlignment="1" applyProtection="1">
      <alignment vertical="center"/>
      <protection locked="0"/>
    </xf>
    <xf numFmtId="0" fontId="24" fillId="0" borderId="0" xfId="7" applyFont="1" applyProtection="1">
      <protection locked="0"/>
    </xf>
    <xf numFmtId="0" fontId="6" fillId="2" borderId="0" xfId="7" applyFont="1" applyFill="1" applyAlignment="1" applyProtection="1">
      <alignment horizontal="left" vertical="center"/>
      <protection locked="0"/>
    </xf>
    <xf numFmtId="0" fontId="17" fillId="2" borderId="0" xfId="7" applyFont="1" applyFill="1" applyAlignment="1" applyProtection="1">
      <alignment vertical="top"/>
      <protection locked="0"/>
    </xf>
    <xf numFmtId="0" fontId="17" fillId="2" borderId="0" xfId="7" applyFont="1" applyFill="1" applyAlignment="1" applyProtection="1">
      <alignment horizontal="right" vertical="top"/>
      <protection locked="0"/>
    </xf>
    <xf numFmtId="0" fontId="17" fillId="2" borderId="0" xfId="7" applyFont="1" applyFill="1" applyAlignment="1" applyProtection="1">
      <alignment vertical="top" wrapText="1"/>
      <protection locked="0"/>
    </xf>
    <xf numFmtId="0" fontId="17" fillId="2" borderId="0" xfId="7" applyFont="1" applyFill="1" applyAlignment="1" applyProtection="1">
      <alignment vertical="center" wrapText="1"/>
      <protection locked="0"/>
    </xf>
    <xf numFmtId="0" fontId="17" fillId="2" borderId="0" xfId="7" applyFont="1" applyFill="1" applyAlignment="1" applyProtection="1">
      <alignment horizontal="center" vertical="top"/>
      <protection locked="0"/>
    </xf>
    <xf numFmtId="0" fontId="0" fillId="6" borderId="0" xfId="0" applyFont="1" applyFill="1" applyAlignment="1" applyProtection="1">
      <alignment horizontal="left"/>
      <protection locked="0"/>
    </xf>
    <xf numFmtId="0" fontId="18" fillId="2" borderId="0" xfId="0" applyFont="1" applyFill="1" applyAlignment="1" applyProtection="1">
      <alignment vertical="center"/>
      <protection locked="0"/>
    </xf>
    <xf numFmtId="0" fontId="0" fillId="6" borderId="0" xfId="0" applyFont="1" applyFill="1" applyBorder="1" applyProtection="1">
      <protection locked="0"/>
    </xf>
    <xf numFmtId="0" fontId="0" fillId="6" borderId="0" xfId="0" applyFont="1" applyFill="1" applyBorder="1" applyAlignment="1" applyProtection="1">
      <alignment horizontal="left"/>
      <protection locked="0"/>
    </xf>
    <xf numFmtId="0" fontId="0" fillId="2" borderId="0" xfId="0" applyFont="1" applyFill="1" applyProtection="1">
      <protection locked="0"/>
    </xf>
    <xf numFmtId="0" fontId="4" fillId="2" borderId="0" xfId="0" applyFont="1" applyFill="1" applyAlignment="1" applyProtection="1">
      <alignment vertical="top" wrapText="1"/>
      <protection locked="0"/>
    </xf>
    <xf numFmtId="0" fontId="4" fillId="2" borderId="17" xfId="0" applyFont="1" applyFill="1" applyBorder="1" applyAlignment="1" applyProtection="1">
      <alignment horizontal="left" vertical="center"/>
      <protection locked="0"/>
    </xf>
    <xf numFmtId="9" fontId="31" fillId="11" borderId="7" xfId="0"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horizontal="left" vertical="center"/>
      <protection locked="0"/>
    </xf>
    <xf numFmtId="165" fontId="31" fillId="11" borderId="7" xfId="0" applyNumberFormat="1" applyFont="1" applyFill="1" applyBorder="1" applyAlignment="1" applyProtection="1">
      <alignment horizontal="center" vertical="center" wrapText="1"/>
      <protection locked="0"/>
    </xf>
    <xf numFmtId="0" fontId="4" fillId="0" borderId="0" xfId="7" applyFont="1" applyAlignment="1" applyProtection="1">
      <alignment horizontal="right"/>
      <protection locked="0"/>
    </xf>
    <xf numFmtId="0" fontId="0" fillId="0" borderId="0" xfId="7" applyFont="1" applyAlignment="1" applyProtection="1">
      <alignment horizontal="left"/>
      <protection locked="0"/>
    </xf>
    <xf numFmtId="0" fontId="4" fillId="0" borderId="0" xfId="7" applyFont="1" applyProtection="1">
      <protection locked="0"/>
    </xf>
    <xf numFmtId="0" fontId="0" fillId="6" borderId="0" xfId="7" applyFont="1" applyFill="1" applyProtection="1">
      <protection locked="0"/>
    </xf>
    <xf numFmtId="0" fontId="16" fillId="11" borderId="0" xfId="14" applyFont="1" applyFill="1" applyAlignment="1" applyProtection="1">
      <alignment horizontal="center" vertical="center" wrapText="1"/>
      <protection locked="0"/>
    </xf>
    <xf numFmtId="0" fontId="33" fillId="18" borderId="0" xfId="14" applyFont="1" applyFill="1" applyAlignment="1" applyProtection="1">
      <alignment vertical="center"/>
      <protection locked="0"/>
    </xf>
    <xf numFmtId="0" fontId="33" fillId="18" borderId="0" xfId="14" applyFont="1" applyFill="1" applyAlignment="1" applyProtection="1">
      <alignment horizontal="center" vertical="center"/>
      <protection locked="0"/>
    </xf>
    <xf numFmtId="0" fontId="33" fillId="18" borderId="0" xfId="14" applyFont="1" applyFill="1" applyAlignment="1" applyProtection="1">
      <alignment horizontal="left" vertical="center"/>
      <protection locked="0"/>
    </xf>
    <xf numFmtId="0" fontId="34" fillId="19" borderId="21" xfId="14" applyFont="1" applyFill="1" applyBorder="1" applyAlignment="1" applyProtection="1">
      <alignment horizontal="left" vertical="center" wrapText="1"/>
      <protection locked="0"/>
    </xf>
    <xf numFmtId="1" fontId="35" fillId="11" borderId="7" xfId="14" applyNumberFormat="1" applyFont="1" applyFill="1" applyBorder="1" applyAlignment="1" applyProtection="1">
      <alignment vertical="center" wrapText="1"/>
      <protection locked="0"/>
    </xf>
    <xf numFmtId="1" fontId="35" fillId="11" borderId="0" xfId="14" applyNumberFormat="1" applyFont="1" applyFill="1" applyBorder="1" applyAlignment="1" applyProtection="1">
      <alignment vertical="center" wrapText="1"/>
      <protection locked="0"/>
    </xf>
    <xf numFmtId="1" fontId="35" fillId="11" borderId="0" xfId="14" applyNumberFormat="1" applyFont="1" applyFill="1" applyBorder="1" applyAlignment="1" applyProtection="1">
      <alignment horizontal="center" vertical="center" wrapText="1"/>
      <protection locked="0"/>
    </xf>
    <xf numFmtId="1" fontId="35" fillId="11" borderId="0" xfId="14" applyNumberFormat="1" applyFont="1" applyFill="1" applyBorder="1" applyAlignment="1" applyProtection="1">
      <alignment horizontal="left" vertical="center" wrapText="1"/>
      <protection locked="0"/>
    </xf>
    <xf numFmtId="0" fontId="40" fillId="19" borderId="21" xfId="14" applyFont="1" applyFill="1" applyBorder="1" applyAlignment="1" applyProtection="1">
      <alignment horizontal="left" vertical="center" wrapText="1" indent="1"/>
      <protection locked="0"/>
    </xf>
    <xf numFmtId="0" fontId="36" fillId="19" borderId="31" xfId="14" applyFont="1" applyFill="1" applyBorder="1" applyAlignment="1" applyProtection="1">
      <alignment horizontal="center" vertical="center" wrapText="1"/>
      <protection locked="0"/>
    </xf>
    <xf numFmtId="0" fontId="37" fillId="19" borderId="31" xfId="14" applyFont="1" applyFill="1" applyBorder="1" applyAlignment="1" applyProtection="1">
      <alignment horizontal="center" vertical="center" wrapText="1"/>
      <protection locked="0"/>
    </xf>
    <xf numFmtId="0" fontId="37" fillId="19" borderId="31" xfId="14" quotePrefix="1" applyFont="1" applyFill="1" applyBorder="1" applyAlignment="1" applyProtection="1">
      <alignment horizontal="center" vertical="center" wrapText="1"/>
      <protection locked="0"/>
    </xf>
    <xf numFmtId="0" fontId="37" fillId="19" borderId="31" xfId="14" applyFont="1" applyFill="1" applyBorder="1" applyAlignment="1" applyProtection="1">
      <alignment horizontal="left" vertical="center" wrapText="1"/>
      <protection locked="0"/>
    </xf>
    <xf numFmtId="0" fontId="9" fillId="19" borderId="31" xfId="3" applyFill="1" applyBorder="1" applyAlignment="1" applyProtection="1">
      <alignment horizontal="left" vertical="center" wrapText="1"/>
      <protection locked="0"/>
    </xf>
    <xf numFmtId="0" fontId="38" fillId="19" borderId="31" xfId="14" applyFont="1" applyFill="1" applyBorder="1" applyAlignment="1" applyProtection="1">
      <alignment horizontal="center" vertical="center" wrapText="1"/>
      <protection locked="0"/>
    </xf>
    <xf numFmtId="0" fontId="38" fillId="19" borderId="31" xfId="14" quotePrefix="1" applyFont="1" applyFill="1" applyBorder="1" applyAlignment="1" applyProtection="1">
      <alignment horizontal="center" vertical="center" wrapText="1"/>
      <protection locked="0"/>
    </xf>
    <xf numFmtId="3" fontId="38" fillId="19" borderId="31" xfId="14" applyNumberFormat="1" applyFont="1" applyFill="1" applyBorder="1" applyAlignment="1" applyProtection="1">
      <alignment horizontal="center" vertical="center" wrapText="1"/>
      <protection locked="0"/>
    </xf>
    <xf numFmtId="0" fontId="36" fillId="19" borderId="30" xfId="16" applyFont="1" applyFill="1" applyBorder="1" applyAlignment="1" applyProtection="1">
      <alignment vertical="center" wrapText="1"/>
      <protection locked="0"/>
    </xf>
    <xf numFmtId="0" fontId="38" fillId="2" borderId="0" xfId="0" quotePrefix="1" applyFont="1" applyFill="1" applyBorder="1" applyAlignment="1" applyProtection="1">
      <alignment vertical="top" wrapText="1"/>
      <protection locked="0"/>
    </xf>
    <xf numFmtId="0" fontId="38" fillId="2" borderId="0" xfId="15" quotePrefix="1" applyFont="1" applyFill="1" applyProtection="1">
      <protection locked="0"/>
    </xf>
    <xf numFmtId="0" fontId="38" fillId="2" borderId="0" xfId="15" applyFont="1" applyFill="1" applyProtection="1">
      <protection locked="0"/>
    </xf>
    <xf numFmtId="0" fontId="9" fillId="2" borderId="0" xfId="3" applyFill="1" applyProtection="1">
      <protection locked="0"/>
    </xf>
    <xf numFmtId="0" fontId="38" fillId="2" borderId="0" xfId="15" applyFont="1" applyFill="1" applyAlignment="1" applyProtection="1">
      <alignment horizontal="center"/>
      <protection locked="0"/>
    </xf>
    <xf numFmtId="0" fontId="38" fillId="2" borderId="0" xfId="15" applyFont="1" applyFill="1" applyAlignment="1" applyProtection="1">
      <alignment horizontal="left"/>
      <protection locked="0"/>
    </xf>
    <xf numFmtId="3" fontId="38" fillId="2" borderId="0" xfId="15" applyNumberFormat="1" applyFont="1" applyFill="1" applyProtection="1">
      <protection locked="0"/>
    </xf>
    <xf numFmtId="0" fontId="38" fillId="2" borderId="0" xfId="15" quotePrefix="1" applyFont="1" applyFill="1" applyAlignment="1" applyProtection="1">
      <alignment horizontal="center"/>
      <protection locked="0"/>
    </xf>
    <xf numFmtId="0" fontId="38" fillId="2" borderId="0" xfId="14" quotePrefix="1" applyFont="1" applyFill="1" applyBorder="1" applyAlignment="1" applyProtection="1">
      <alignment vertical="center" wrapText="1"/>
      <protection locked="0"/>
    </xf>
    <xf numFmtId="0" fontId="39" fillId="0" borderId="31" xfId="17" applyFont="1" applyBorder="1" applyProtection="1">
      <protection locked="0"/>
    </xf>
    <xf numFmtId="0" fontId="9" fillId="2" borderId="0" xfId="3" quotePrefix="1" applyFill="1" applyAlignment="1" applyProtection="1">
      <alignment horizontal="center"/>
      <protection locked="0"/>
    </xf>
    <xf numFmtId="0" fontId="38" fillId="2" borderId="0" xfId="15" quotePrefix="1" applyFont="1" applyFill="1" applyAlignment="1" applyProtection="1">
      <alignment horizontal="left"/>
      <protection locked="0"/>
    </xf>
    <xf numFmtId="3" fontId="9" fillId="2" borderId="0" xfId="3" applyNumberFormat="1" applyFill="1" applyProtection="1">
      <protection locked="0"/>
    </xf>
    <xf numFmtId="3" fontId="38" fillId="2" borderId="0" xfId="15" quotePrefix="1" applyNumberFormat="1" applyFont="1" applyFill="1" applyProtection="1">
      <protection locked="0"/>
    </xf>
    <xf numFmtId="0" fontId="4" fillId="7" borderId="3" xfId="4" applyFont="1" applyFill="1" applyBorder="1" applyAlignment="1" applyProtection="1">
      <alignment vertical="center" wrapText="1"/>
      <protection locked="0"/>
    </xf>
    <xf numFmtId="9" fontId="23" fillId="5" borderId="7" xfId="4" applyNumberFormat="1" applyFont="1" applyFill="1" applyBorder="1" applyAlignment="1" applyProtection="1">
      <alignment horizontal="right"/>
      <protection locked="0"/>
    </xf>
    <xf numFmtId="0" fontId="4" fillId="2" borderId="0" xfId="1" applyFont="1" applyFill="1" applyAlignment="1" applyProtection="1">
      <alignment horizontal="left" vertical="center" wrapText="1"/>
      <protection locked="0"/>
    </xf>
    <xf numFmtId="0" fontId="7" fillId="2" borderId="0" xfId="1" applyFont="1" applyFill="1" applyAlignment="1" applyProtection="1">
      <alignment horizontal="left" vertical="center" wrapText="1"/>
      <protection locked="0"/>
    </xf>
    <xf numFmtId="0" fontId="14" fillId="2" borderId="0" xfId="0" applyFont="1" applyFill="1" applyAlignment="1" applyProtection="1">
      <alignment horizontal="left" vertical="center"/>
      <protection locked="0"/>
    </xf>
    <xf numFmtId="0" fontId="17" fillId="2" borderId="0" xfId="7" applyFont="1" applyFill="1" applyAlignment="1" applyProtection="1">
      <alignment horizontal="left" vertical="top" wrapText="1"/>
      <protection locked="0"/>
    </xf>
    <xf numFmtId="0" fontId="17" fillId="2" borderId="0" xfId="7" applyFont="1" applyFill="1" applyAlignment="1" applyProtection="1">
      <alignment horizontal="left" vertical="center" wrapText="1"/>
      <protection locked="0"/>
    </xf>
    <xf numFmtId="0" fontId="4" fillId="11" borderId="7" xfId="0" applyFont="1" applyFill="1" applyBorder="1" applyAlignment="1" applyProtection="1">
      <alignment horizontal="center" vertical="center" wrapText="1"/>
      <protection locked="0"/>
    </xf>
    <xf numFmtId="0" fontId="16" fillId="11" borderId="0" xfId="14" applyFont="1" applyFill="1" applyAlignment="1" applyProtection="1">
      <alignment horizontal="left" vertical="center" wrapText="1"/>
      <protection locked="0"/>
    </xf>
    <xf numFmtId="0" fontId="0" fillId="6" borderId="0" xfId="0" applyFont="1" applyFill="1" applyProtection="1"/>
    <xf numFmtId="0" fontId="0" fillId="6" borderId="0" xfId="0" applyFont="1" applyFill="1" applyAlignment="1" applyProtection="1">
      <alignment horizontal="left"/>
    </xf>
    <xf numFmtId="0" fontId="18" fillId="2" borderId="0" xfId="0" applyFont="1" applyFill="1" applyAlignment="1" applyProtection="1">
      <alignment vertical="center"/>
    </xf>
    <xf numFmtId="0" fontId="28" fillId="13" borderId="0" xfId="0" applyFont="1" applyFill="1" applyAlignment="1" applyProtection="1">
      <alignment vertical="center"/>
    </xf>
    <xf numFmtId="0" fontId="6" fillId="13" borderId="0" xfId="0" applyFont="1" applyFill="1" applyAlignment="1" applyProtection="1">
      <alignment vertical="center"/>
    </xf>
    <xf numFmtId="0" fontId="6" fillId="13" borderId="0" xfId="0" applyFont="1" applyFill="1" applyAlignment="1" applyProtection="1">
      <alignment horizontal="center" vertical="center"/>
    </xf>
    <xf numFmtId="0" fontId="0" fillId="0" borderId="0" xfId="0" applyFont="1" applyProtection="1"/>
    <xf numFmtId="1" fontId="0" fillId="6" borderId="0" xfId="0" applyNumberFormat="1" applyFont="1" applyFill="1" applyAlignment="1" applyProtection="1">
      <alignment horizontal="left"/>
    </xf>
    <xf numFmtId="0" fontId="18" fillId="2" borderId="0" xfId="0" applyFont="1" applyFill="1" applyAlignment="1" applyProtection="1">
      <alignment horizontal="center" vertical="center"/>
    </xf>
    <xf numFmtId="0" fontId="11" fillId="2" borderId="0" xfId="0" applyFont="1" applyFill="1" applyAlignment="1" applyProtection="1">
      <alignment vertical="center"/>
    </xf>
    <xf numFmtId="0" fontId="4" fillId="2" borderId="0" xfId="0" applyFont="1" applyFill="1" applyAlignment="1" applyProtection="1">
      <alignment horizontal="center" vertical="center" wrapText="1"/>
    </xf>
    <xf numFmtId="0" fontId="4" fillId="2" borderId="0" xfId="0" applyFont="1" applyFill="1" applyAlignment="1" applyProtection="1">
      <alignment vertical="top" wrapText="1"/>
    </xf>
    <xf numFmtId="0" fontId="4" fillId="2" borderId="0" xfId="0" applyFont="1" applyFill="1" applyAlignment="1" applyProtection="1">
      <alignment horizontal="center" vertical="center"/>
    </xf>
    <xf numFmtId="0" fontId="4" fillId="2" borderId="0" xfId="0" applyFont="1" applyFill="1" applyAlignment="1" applyProtection="1"/>
    <xf numFmtId="0" fontId="4" fillId="2" borderId="0" xfId="0" applyFont="1" applyFill="1" applyAlignment="1" applyProtection="1">
      <alignment horizontal="center"/>
    </xf>
    <xf numFmtId="0" fontId="4" fillId="6" borderId="0" xfId="0" applyFont="1" applyFill="1" applyAlignment="1" applyProtection="1">
      <alignment horizontal="center" vertical="center"/>
    </xf>
    <xf numFmtId="0" fontId="13" fillId="6" borderId="0" xfId="0" applyFont="1" applyFill="1" applyBorder="1" applyAlignment="1" applyProtection="1">
      <alignment horizontal="center" vertical="center" wrapText="1"/>
    </xf>
    <xf numFmtId="0" fontId="13" fillId="6" borderId="0" xfId="0" applyFont="1" applyFill="1" applyBorder="1" applyAlignment="1" applyProtection="1">
      <alignment horizontal="left" vertical="center" wrapText="1"/>
    </xf>
    <xf numFmtId="0" fontId="13" fillId="6" borderId="0" xfId="0" applyFont="1" applyFill="1" applyBorder="1" applyAlignment="1" applyProtection="1">
      <alignment horizontal="right" vertical="center" wrapText="1"/>
    </xf>
    <xf numFmtId="0" fontId="13" fillId="2" borderId="0" xfId="5" applyFont="1" applyFill="1" applyAlignment="1" applyProtection="1">
      <alignment horizontal="center" wrapText="1"/>
    </xf>
    <xf numFmtId="0" fontId="13" fillId="6" borderId="0" xfId="5" applyFont="1" applyFill="1" applyAlignment="1" applyProtection="1">
      <alignment horizontal="center" vertical="center" wrapText="1"/>
    </xf>
    <xf numFmtId="0" fontId="13" fillId="6" borderId="0" xfId="0" applyFont="1" applyFill="1" applyAlignment="1" applyProtection="1">
      <alignment horizontal="center" vertical="center"/>
    </xf>
    <xf numFmtId="0" fontId="13" fillId="6" borderId="0" xfId="5" applyFont="1" applyFill="1" applyAlignment="1" applyProtection="1">
      <alignment horizontal="center" vertical="center" textRotation="90" wrapText="1"/>
    </xf>
    <xf numFmtId="0" fontId="13" fillId="6" borderId="0" xfId="0" applyFont="1" applyFill="1" applyAlignment="1" applyProtection="1">
      <alignment vertical="center"/>
    </xf>
    <xf numFmtId="0" fontId="13" fillId="6" borderId="0" xfId="5" applyFont="1" applyFill="1" applyAlignment="1" applyProtection="1">
      <alignment horizontal="left" vertical="center" wrapText="1"/>
    </xf>
    <xf numFmtId="0" fontId="13" fillId="6" borderId="0" xfId="0" applyFont="1" applyFill="1" applyBorder="1" applyAlignment="1" applyProtection="1">
      <alignment horizontal="center" vertical="center" textRotation="90" wrapText="1"/>
    </xf>
    <xf numFmtId="0" fontId="13" fillId="6" borderId="0" xfId="0" applyFont="1" applyFill="1" applyAlignment="1" applyProtection="1">
      <alignment horizontal="center" vertical="center" textRotation="90"/>
    </xf>
    <xf numFmtId="0" fontId="13" fillId="6" borderId="0" xfId="5" applyFont="1" applyFill="1" applyBorder="1" applyAlignment="1" applyProtection="1">
      <alignment wrapText="1"/>
    </xf>
    <xf numFmtId="0" fontId="4" fillId="11" borderId="7" xfId="0" applyFont="1" applyFill="1" applyBorder="1" applyAlignment="1" applyProtection="1">
      <alignment horizontal="left" vertical="center" indent="2"/>
    </xf>
    <xf numFmtId="0" fontId="13" fillId="6" borderId="0" xfId="0" applyFont="1" applyFill="1" applyBorder="1" applyAlignment="1" applyProtection="1">
      <alignment wrapText="1"/>
    </xf>
    <xf numFmtId="0" fontId="4" fillId="12" borderId="7" xfId="0" applyFont="1" applyFill="1" applyBorder="1" applyAlignment="1" applyProtection="1">
      <alignment horizontal="left" vertical="center" indent="2"/>
    </xf>
    <xf numFmtId="0" fontId="0" fillId="2" borderId="0" xfId="0" applyFont="1" applyFill="1" applyProtection="1"/>
    <xf numFmtId="0" fontId="0" fillId="2" borderId="0" xfId="0" applyFont="1" applyFill="1" applyAlignment="1" applyProtection="1">
      <alignment horizontal="center" vertical="center"/>
    </xf>
    <xf numFmtId="0" fontId="0" fillId="2" borderId="0" xfId="0" applyFont="1" applyFill="1" applyAlignment="1" applyProtection="1"/>
    <xf numFmtId="0" fontId="0" fillId="0" borderId="0" xfId="0" applyFont="1" applyAlignment="1" applyProtection="1">
      <alignment horizontal="center" vertical="center"/>
    </xf>
    <xf numFmtId="0" fontId="0" fillId="0" borderId="0" xfId="0" applyFont="1" applyAlignment="1" applyProtection="1"/>
    <xf numFmtId="0" fontId="0" fillId="6" borderId="0" xfId="0" applyFont="1" applyFill="1" applyAlignment="1" applyProtection="1">
      <alignment horizontal="center" vertical="center"/>
    </xf>
    <xf numFmtId="0" fontId="0" fillId="6" borderId="0" xfId="0" applyFont="1" applyFill="1" applyAlignment="1" applyProtection="1"/>
    <xf numFmtId="0" fontId="6" fillId="2" borderId="0" xfId="0" applyFont="1" applyFill="1" applyAlignment="1" applyProtection="1">
      <alignment vertical="center"/>
    </xf>
    <xf numFmtId="0" fontId="4" fillId="6" borderId="0" xfId="0" applyFont="1" applyFill="1" applyProtection="1"/>
    <xf numFmtId="0" fontId="4" fillId="6" borderId="0" xfId="0" applyFont="1" applyFill="1" applyAlignment="1" applyProtection="1">
      <alignment horizontal="center" vertical="center" wrapText="1"/>
    </xf>
    <xf numFmtId="0" fontId="4" fillId="6" borderId="0" xfId="0" applyFont="1" applyFill="1" applyAlignment="1" applyProtection="1">
      <alignment vertical="top" wrapText="1"/>
    </xf>
    <xf numFmtId="0" fontId="4" fillId="6" borderId="0" xfId="0" applyFont="1" applyFill="1" applyAlignment="1" applyProtection="1"/>
    <xf numFmtId="0" fontId="4" fillId="2" borderId="0" xfId="0" applyFont="1" applyFill="1" applyProtection="1"/>
    <xf numFmtId="0" fontId="13" fillId="6" borderId="0" xfId="5" applyFont="1" applyFill="1" applyAlignment="1" applyProtection="1">
      <alignment wrapText="1"/>
    </xf>
    <xf numFmtId="0" fontId="4" fillId="0" borderId="0" xfId="0" applyFont="1" applyProtection="1"/>
    <xf numFmtId="0" fontId="6" fillId="13" borderId="0" xfId="0" applyFont="1" applyFill="1" applyAlignment="1" applyProtection="1">
      <alignment vertical="center" wrapText="1"/>
    </xf>
    <xf numFmtId="0" fontId="6" fillId="13" borderId="0" xfId="0" applyFont="1" applyFill="1" applyAlignment="1" applyProtection="1">
      <alignment horizontal="center" vertical="center" wrapText="1"/>
    </xf>
    <xf numFmtId="0" fontId="8" fillId="2" borderId="0" xfId="0" applyFont="1" applyFill="1" applyAlignment="1" applyProtection="1">
      <alignment horizontal="right" vertical="center"/>
    </xf>
    <xf numFmtId="0" fontId="8" fillId="2" borderId="0" xfId="0" applyFont="1" applyFill="1" applyAlignment="1" applyProtection="1">
      <alignment horizontal="center" vertical="center"/>
    </xf>
    <xf numFmtId="0" fontId="4" fillId="11" borderId="6" xfId="0" applyFont="1" applyFill="1" applyBorder="1" applyAlignment="1" applyProtection="1">
      <alignment horizontal="left" vertical="center" indent="2"/>
    </xf>
    <xf numFmtId="0" fontId="4" fillId="12" borderId="6" xfId="0" applyFont="1" applyFill="1" applyBorder="1" applyAlignment="1" applyProtection="1">
      <alignment horizontal="left" vertical="center" indent="2"/>
    </xf>
    <xf numFmtId="0" fontId="29" fillId="2" borderId="0" xfId="0" applyFont="1" applyFill="1" applyAlignment="1" applyProtection="1">
      <alignment vertical="center"/>
    </xf>
    <xf numFmtId="0" fontId="0" fillId="6" borderId="0" xfId="0" applyFont="1" applyFill="1" applyBorder="1" applyProtection="1"/>
    <xf numFmtId="0" fontId="0" fillId="6" borderId="0" xfId="0" applyFont="1" applyFill="1" applyBorder="1" applyAlignment="1" applyProtection="1">
      <alignment horizontal="left"/>
    </xf>
    <xf numFmtId="0" fontId="18" fillId="2" borderId="0" xfId="0" applyFont="1" applyFill="1" applyBorder="1" applyAlignment="1" applyProtection="1">
      <alignment vertical="center"/>
    </xf>
    <xf numFmtId="0" fontId="13" fillId="6" borderId="0" xfId="0" applyFont="1" applyFill="1" applyBorder="1" applyAlignment="1" applyProtection="1">
      <alignment horizontal="left" vertical="center" textRotation="90" wrapText="1"/>
    </xf>
    <xf numFmtId="0" fontId="13" fillId="6" borderId="0" xfId="5" applyFont="1" applyFill="1" applyAlignment="1" applyProtection="1">
      <alignment horizontal="left" vertical="center" textRotation="90" wrapText="1"/>
    </xf>
    <xf numFmtId="0" fontId="13" fillId="2" borderId="0" xfId="5" applyFont="1" applyFill="1" applyAlignment="1" applyProtection="1">
      <alignment wrapText="1"/>
    </xf>
    <xf numFmtId="0" fontId="0" fillId="0" borderId="0" xfId="0" applyProtection="1"/>
    <xf numFmtId="0" fontId="13" fillId="6" borderId="0" xfId="0" applyFont="1" applyFill="1" applyAlignment="1" applyProtection="1"/>
    <xf numFmtId="0" fontId="0" fillId="7" borderId="7" xfId="0" applyFill="1" applyBorder="1" applyProtection="1"/>
    <xf numFmtId="0" fontId="0" fillId="17" borderId="7" xfId="0" applyFill="1" applyBorder="1" applyProtection="1"/>
    <xf numFmtId="0" fontId="0" fillId="2" borderId="0" xfId="0" applyFill="1" applyProtection="1"/>
    <xf numFmtId="0" fontId="0" fillId="0" borderId="0" xfId="0" applyFont="1" applyAlignment="1" applyProtection="1">
      <alignment vertical="center"/>
    </xf>
    <xf numFmtId="0" fontId="4" fillId="2" borderId="0" xfId="0" applyFont="1" applyFill="1" applyAlignment="1" applyProtection="1">
      <alignment vertical="center"/>
    </xf>
    <xf numFmtId="0" fontId="4" fillId="6" borderId="0" xfId="0" applyFont="1" applyFill="1" applyAlignment="1" applyProtection="1">
      <alignment vertical="center"/>
    </xf>
    <xf numFmtId="0" fontId="13" fillId="6" borderId="0" xfId="0" applyFont="1" applyFill="1" applyBorder="1" applyAlignment="1" applyProtection="1">
      <alignment vertical="center" wrapText="1"/>
    </xf>
    <xf numFmtId="0" fontId="13" fillId="2" borderId="0" xfId="5" applyFont="1" applyFill="1" applyAlignment="1" applyProtection="1">
      <alignment vertical="center" wrapText="1"/>
    </xf>
    <xf numFmtId="0" fontId="0" fillId="2" borderId="0" xfId="0" applyFont="1" applyFill="1" applyAlignment="1" applyProtection="1">
      <alignment vertical="center"/>
    </xf>
    <xf numFmtId="0" fontId="6" fillId="2" borderId="0" xfId="0" applyFont="1" applyFill="1" applyAlignment="1" applyProtection="1">
      <alignment horizontal="center" vertical="center"/>
    </xf>
    <xf numFmtId="0" fontId="30" fillId="2" borderId="0" xfId="0" applyFont="1" applyFill="1" applyAlignment="1" applyProtection="1">
      <alignment vertical="center"/>
    </xf>
    <xf numFmtId="164" fontId="6" fillId="2" borderId="0" xfId="0" applyNumberFormat="1" applyFont="1" applyFill="1" applyAlignment="1" applyProtection="1">
      <alignment vertical="center"/>
    </xf>
    <xf numFmtId="0" fontId="0" fillId="0" borderId="0" xfId="0" applyFont="1" applyAlignment="1" applyProtection="1">
      <alignment horizontal="center"/>
    </xf>
    <xf numFmtId="0" fontId="25" fillId="0" borderId="0" xfId="0" applyFont="1" applyAlignment="1" applyProtection="1">
      <alignment vertical="center"/>
    </xf>
    <xf numFmtId="0" fontId="0" fillId="2" borderId="0" xfId="0" applyFont="1" applyFill="1" applyAlignment="1" applyProtection="1">
      <alignment horizontal="left" indent="1"/>
    </xf>
    <xf numFmtId="0" fontId="0" fillId="2" borderId="0" xfId="0" applyFont="1" applyFill="1" applyAlignment="1" applyProtection="1">
      <alignment horizontal="center"/>
    </xf>
    <xf numFmtId="0" fontId="11" fillId="2" borderId="0" xfId="0" applyFont="1" applyFill="1" applyAlignment="1" applyProtection="1">
      <alignment horizontal="center" vertical="center"/>
    </xf>
    <xf numFmtId="0" fontId="18" fillId="2" borderId="0" xfId="0" applyFont="1" applyFill="1" applyAlignment="1" applyProtection="1">
      <alignment horizontal="left" vertical="center" indent="1"/>
    </xf>
    <xf numFmtId="0" fontId="6" fillId="2" borderId="0" xfId="0" applyFont="1" applyFill="1" applyAlignment="1" applyProtection="1">
      <alignment horizontal="left" vertical="center" indent="1"/>
    </xf>
    <xf numFmtId="0" fontId="4" fillId="11" borderId="7" xfId="0" applyFont="1" applyFill="1" applyBorder="1" applyAlignment="1" applyProtection="1">
      <alignment horizontal="left" vertical="center" wrapText="1"/>
    </xf>
    <xf numFmtId="0" fontId="17" fillId="11" borderId="7" xfId="0" applyFont="1" applyFill="1" applyBorder="1" applyAlignment="1" applyProtection="1">
      <alignment horizontal="center" vertical="center" wrapText="1"/>
    </xf>
    <xf numFmtId="0" fontId="4" fillId="11" borderId="4" xfId="0" applyFont="1" applyFill="1" applyBorder="1" applyAlignment="1" applyProtection="1">
      <alignment horizontal="left" vertical="center" wrapText="1"/>
    </xf>
    <xf numFmtId="0" fontId="4" fillId="14" borderId="4" xfId="0" applyFont="1" applyFill="1" applyBorder="1" applyAlignment="1" applyProtection="1">
      <alignment horizontal="left" vertical="center" wrapText="1"/>
    </xf>
    <xf numFmtId="0" fontId="17" fillId="14" borderId="7" xfId="0" applyFont="1" applyFill="1" applyBorder="1" applyAlignment="1" applyProtection="1">
      <alignment horizontal="center" vertical="center" wrapText="1"/>
    </xf>
    <xf numFmtId="0" fontId="17" fillId="15" borderId="4" xfId="0" applyFont="1" applyFill="1" applyBorder="1" applyAlignment="1" applyProtection="1">
      <alignment horizontal="center" vertical="center" wrapText="1"/>
    </xf>
    <xf numFmtId="0" fontId="4" fillId="2" borderId="0" xfId="0" applyFont="1" applyFill="1" applyAlignment="1" applyProtection="1">
      <alignment horizontal="left" vertical="center" indent="1"/>
    </xf>
    <xf numFmtId="0" fontId="0" fillId="0" borderId="0" xfId="0" applyFont="1" applyAlignment="1" applyProtection="1">
      <alignment horizontal="left" indent="1"/>
    </xf>
    <xf numFmtId="0" fontId="0" fillId="0" borderId="0" xfId="0" applyAlignment="1" applyProtection="1">
      <alignment horizontal="left" indent="1"/>
    </xf>
    <xf numFmtId="0" fontId="0" fillId="0" borderId="0" xfId="0" applyAlignment="1" applyProtection="1">
      <alignment horizontal="center" vertical="center"/>
    </xf>
    <xf numFmtId="0" fontId="4" fillId="2" borderId="0" xfId="0" applyFont="1" applyFill="1" applyBorder="1" applyAlignment="1" applyProtection="1">
      <alignment horizontal="left" vertical="center"/>
    </xf>
    <xf numFmtId="0" fontId="4" fillId="12" borderId="6" xfId="0" applyFont="1" applyFill="1" applyBorder="1" applyAlignment="1" applyProtection="1">
      <alignment vertical="center" wrapText="1"/>
    </xf>
    <xf numFmtId="0" fontId="4" fillId="2" borderId="0" xfId="0" applyFont="1" applyFill="1" applyAlignment="1" applyProtection="1">
      <alignment horizontal="left" vertical="center"/>
    </xf>
    <xf numFmtId="0" fontId="4" fillId="2" borderId="7" xfId="0" applyFont="1" applyFill="1" applyBorder="1" applyAlignment="1" applyProtection="1">
      <alignment vertical="top" wrapText="1"/>
    </xf>
    <xf numFmtId="0" fontId="4" fillId="2" borderId="7" xfId="0" applyFont="1" applyFill="1" applyBorder="1" applyAlignment="1" applyProtection="1">
      <alignment horizontal="center" vertical="center" wrapText="1"/>
    </xf>
    <xf numFmtId="1" fontId="0" fillId="6" borderId="0" xfId="0" applyNumberFormat="1" applyFont="1" applyFill="1" applyAlignment="1" applyProtection="1">
      <alignment horizontal="left"/>
      <protection locked="0"/>
    </xf>
    <xf numFmtId="0" fontId="0" fillId="2" borderId="0" xfId="0" applyFont="1" applyFill="1" applyAlignment="1" applyProtection="1">
      <alignment horizontal="center" vertical="center"/>
      <protection locked="0"/>
    </xf>
    <xf numFmtId="0" fontId="13" fillId="6" borderId="0" xfId="0" applyFont="1" applyFill="1" applyBorder="1" applyAlignment="1" applyProtection="1">
      <alignment horizontal="right" vertical="center" wrapText="1"/>
      <protection locked="0"/>
    </xf>
    <xf numFmtId="0" fontId="4" fillId="2" borderId="0" xfId="0" applyFont="1" applyFill="1" applyProtection="1">
      <protection locked="0"/>
    </xf>
    <xf numFmtId="0" fontId="0" fillId="2" borderId="0" xfId="0" applyFont="1" applyFill="1" applyAlignment="1" applyProtection="1">
      <protection locked="0"/>
    </xf>
    <xf numFmtId="0" fontId="13" fillId="6" borderId="0" xfId="5" applyFont="1" applyFill="1" applyAlignment="1" applyProtection="1">
      <alignment wrapText="1"/>
      <protection locked="0"/>
    </xf>
    <xf numFmtId="0" fontId="0" fillId="0" borderId="0" xfId="0" applyFont="1" applyAlignment="1" applyProtection="1">
      <alignment horizontal="center" vertical="center"/>
      <protection locked="0"/>
    </xf>
    <xf numFmtId="0" fontId="0" fillId="0" borderId="0" xfId="0" applyFont="1" applyAlignment="1" applyProtection="1">
      <protection locked="0"/>
    </xf>
    <xf numFmtId="0" fontId="4" fillId="0" borderId="0" xfId="0" applyFont="1" applyProtection="1">
      <protection locked="0"/>
    </xf>
    <xf numFmtId="0" fontId="9" fillId="2" borderId="0" xfId="3" applyFill="1"/>
    <xf numFmtId="0" fontId="4" fillId="11" borderId="7" xfId="0" applyFont="1" applyFill="1" applyBorder="1" applyAlignment="1" applyProtection="1">
      <alignment horizontal="center" vertical="center" wrapText="1"/>
    </xf>
    <xf numFmtId="0" fontId="4" fillId="11" borderId="4"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protection locked="0"/>
    </xf>
    <xf numFmtId="0" fontId="13" fillId="6" borderId="0" xfId="0" applyFont="1" applyFill="1" applyBorder="1" applyAlignment="1" applyProtection="1">
      <alignment horizontal="left" vertical="center" wrapText="1"/>
      <protection locked="0"/>
    </xf>
    <xf numFmtId="0" fontId="13" fillId="6" borderId="0" xfId="0" applyFont="1" applyFill="1" applyAlignment="1" applyProtection="1">
      <alignment horizontal="center" vertical="center"/>
      <protection locked="0"/>
    </xf>
    <xf numFmtId="0" fontId="13" fillId="6" borderId="0" xfId="5" applyFont="1" applyFill="1" applyAlignment="1" applyProtection="1">
      <alignment horizontal="center" vertical="center" textRotation="90" wrapText="1"/>
      <protection locked="0"/>
    </xf>
    <xf numFmtId="0" fontId="13" fillId="6" borderId="0" xfId="0" applyFont="1" applyFill="1" applyAlignment="1" applyProtection="1">
      <alignment vertical="center"/>
      <protection locked="0"/>
    </xf>
    <xf numFmtId="0" fontId="13" fillId="6" borderId="0" xfId="5" applyFont="1" applyFill="1" applyAlignment="1" applyProtection="1">
      <alignment horizontal="center" vertical="center" wrapText="1"/>
      <protection locked="0"/>
    </xf>
    <xf numFmtId="0" fontId="13" fillId="6" borderId="0" xfId="5" applyFont="1" applyFill="1" applyAlignment="1" applyProtection="1">
      <alignment horizontal="left" vertical="center" wrapText="1"/>
      <protection locked="0"/>
    </xf>
    <xf numFmtId="0" fontId="13" fillId="6" borderId="0" xfId="0" applyFont="1" applyFill="1" applyAlignment="1" applyProtection="1">
      <alignment horizontal="center" vertical="center" textRotation="90"/>
      <protection locked="0"/>
    </xf>
    <xf numFmtId="0" fontId="13" fillId="6" borderId="0" xfId="0" applyFont="1" applyFill="1" applyBorder="1" applyAlignment="1" applyProtection="1">
      <alignment horizontal="center" vertical="center" textRotation="90" wrapText="1"/>
      <protection locked="0"/>
    </xf>
    <xf numFmtId="0" fontId="18" fillId="2" borderId="0" xfId="0" applyFont="1" applyFill="1" applyAlignment="1" applyProtection="1">
      <alignment horizontal="center" vertical="center"/>
      <protection locked="0"/>
    </xf>
    <xf numFmtId="0" fontId="13" fillId="6" borderId="0" xfId="0" applyFont="1" applyFill="1" applyBorder="1" applyAlignment="1" applyProtection="1">
      <alignment wrapText="1"/>
      <protection locked="0"/>
    </xf>
    <xf numFmtId="0" fontId="4" fillId="6" borderId="0" xfId="0" applyFont="1" applyFill="1" applyAlignment="1" applyProtection="1">
      <alignment horizontal="center" vertical="center"/>
      <protection locked="0"/>
    </xf>
    <xf numFmtId="0" fontId="8" fillId="2" borderId="0" xfId="0" applyFont="1" applyFill="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13" fillId="6" borderId="0" xfId="0" applyFont="1" applyFill="1" applyAlignment="1" applyProtection="1">
      <alignment horizontal="left" vertical="center" textRotation="90"/>
      <protection locked="0"/>
    </xf>
    <xf numFmtId="0" fontId="13" fillId="6" borderId="0" xfId="0" applyFont="1" applyFill="1" applyBorder="1" applyAlignment="1" applyProtection="1">
      <alignment horizontal="left" vertical="center" textRotation="90" wrapText="1"/>
      <protection locked="0"/>
    </xf>
    <xf numFmtId="0" fontId="13" fillId="6" borderId="0" xfId="5" applyFont="1" applyFill="1" applyAlignment="1" applyProtection="1">
      <alignment horizontal="left" vertical="center" textRotation="90" wrapText="1"/>
      <protection locked="0"/>
    </xf>
    <xf numFmtId="0" fontId="6"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0" fontId="13" fillId="2" borderId="0" xfId="5" applyFont="1" applyFill="1" applyAlignment="1" applyProtection="1">
      <alignment wrapText="1"/>
      <protection locked="0"/>
    </xf>
    <xf numFmtId="0" fontId="4" fillId="6" borderId="0" xfId="0" applyFont="1" applyFill="1" applyAlignment="1" applyProtection="1">
      <protection locked="0"/>
    </xf>
    <xf numFmtId="0" fontId="0" fillId="2" borderId="0" xfId="0" applyFill="1" applyProtection="1">
      <protection locked="0"/>
    </xf>
    <xf numFmtId="0" fontId="4" fillId="6" borderId="0" xfId="0" applyFont="1" applyFill="1" applyAlignment="1" applyProtection="1">
      <alignment vertical="center"/>
      <protection locked="0"/>
    </xf>
    <xf numFmtId="0" fontId="0" fillId="0" borderId="0" xfId="0" applyFont="1" applyAlignment="1" applyProtection="1">
      <alignment vertical="center"/>
      <protection locked="0"/>
    </xf>
    <xf numFmtId="0" fontId="4" fillId="11" borderId="7" xfId="0" applyFont="1" applyFill="1" applyBorder="1" applyAlignment="1" applyProtection="1">
      <alignment horizontal="center" vertical="center" wrapText="1"/>
    </xf>
    <xf numFmtId="0" fontId="26" fillId="6" borderId="7" xfId="4" applyNumberFormat="1" applyFont="1" applyFill="1" applyBorder="1" applyAlignment="1" applyProtection="1">
      <alignment horizontal="right"/>
      <protection locked="0"/>
    </xf>
    <xf numFmtId="0" fontId="4" fillId="11" borderId="7" xfId="0" applyFont="1" applyFill="1" applyBorder="1" applyAlignment="1" applyProtection="1">
      <alignment horizontal="center" vertical="center" wrapText="1"/>
    </xf>
    <xf numFmtId="0" fontId="18" fillId="2" borderId="0" xfId="7" applyFont="1" applyFill="1" applyAlignment="1" applyProtection="1">
      <alignment horizontal="right" vertical="center"/>
      <protection locked="0"/>
    </xf>
    <xf numFmtId="0" fontId="6" fillId="2" borderId="0" xfId="0" applyFont="1" applyFill="1" applyAlignment="1" applyProtection="1">
      <alignment vertical="center" wrapText="1"/>
    </xf>
    <xf numFmtId="0" fontId="6" fillId="13" borderId="0" xfId="0" applyFont="1" applyFill="1" applyAlignment="1" applyProtection="1">
      <alignment horizontal="left" vertical="center"/>
    </xf>
    <xf numFmtId="0" fontId="11" fillId="2" borderId="0" xfId="0" applyFont="1" applyFill="1" applyAlignment="1" applyProtection="1">
      <alignment horizontal="left" vertical="center"/>
    </xf>
    <xf numFmtId="0" fontId="4" fillId="14" borderId="4" xfId="0" applyFont="1" applyFill="1" applyBorder="1" applyAlignment="1" applyProtection="1">
      <alignment horizontal="center" vertical="center" wrapText="1"/>
    </xf>
    <xf numFmtId="0" fontId="4" fillId="2" borderId="0" xfId="0" applyFont="1" applyFill="1" applyBorder="1" applyAlignment="1" applyProtection="1">
      <alignment vertical="center"/>
      <protection locked="0"/>
    </xf>
    <xf numFmtId="0" fontId="4" fillId="2" borderId="0" xfId="1" applyFont="1" applyFill="1" applyAlignment="1" applyProtection="1">
      <alignment horizontal="left" vertical="center" wrapText="1"/>
      <protection locked="0"/>
    </xf>
    <xf numFmtId="0" fontId="27" fillId="13" borderId="0" xfId="0" applyFont="1" applyFill="1" applyAlignment="1" applyProtection="1">
      <alignment horizontal="center" wrapText="1"/>
      <protection locked="0"/>
    </xf>
    <xf numFmtId="0" fontId="27" fillId="13" borderId="0" xfId="0" applyFont="1" applyFill="1" applyAlignment="1" applyProtection="1">
      <alignment horizontal="center"/>
      <protection locked="0"/>
    </xf>
    <xf numFmtId="0" fontId="6" fillId="3" borderId="0" xfId="0" applyFont="1" applyFill="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7" fillId="2" borderId="0" xfId="1" applyFont="1" applyFill="1" applyAlignment="1" applyProtection="1">
      <alignment horizontal="left" vertical="center" wrapText="1"/>
      <protection locked="0"/>
    </xf>
    <xf numFmtId="0" fontId="6" fillId="3" borderId="0" xfId="0" applyFont="1" applyFill="1" applyAlignment="1" applyProtection="1">
      <alignment vertical="center"/>
      <protection locked="0"/>
    </xf>
    <xf numFmtId="0" fontId="8" fillId="2" borderId="0" xfId="2" applyFont="1" applyFill="1" applyBorder="1" applyAlignment="1" applyProtection="1">
      <alignment horizontal="left" vertical="center" indent="2"/>
      <protection locked="0"/>
    </xf>
    <xf numFmtId="0" fontId="10" fillId="2" borderId="0" xfId="3" applyFont="1" applyFill="1" applyBorder="1" applyAlignment="1" applyProtection="1">
      <alignment horizontal="left" vertical="center"/>
      <protection locked="0"/>
    </xf>
    <xf numFmtId="0" fontId="11" fillId="2" borderId="0" xfId="1" applyFont="1" applyFill="1" applyAlignment="1" applyProtection="1">
      <alignment horizontal="left" vertical="center"/>
      <protection locked="0"/>
    </xf>
    <xf numFmtId="0" fontId="7" fillId="2" borderId="0" xfId="1" applyFont="1" applyFill="1" applyAlignment="1" applyProtection="1">
      <alignment horizontal="left" vertical="top" wrapText="1"/>
      <protection locked="0"/>
    </xf>
    <xf numFmtId="0" fontId="6" fillId="4" borderId="0" xfId="0" applyFont="1" applyFill="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0" fontId="10" fillId="2" borderId="0" xfId="3" applyFont="1" applyFill="1" applyAlignment="1" applyProtection="1">
      <alignment horizontal="left" vertical="center"/>
      <protection locked="0"/>
    </xf>
    <xf numFmtId="0" fontId="14" fillId="2" borderId="0" xfId="0" applyFont="1" applyFill="1" applyAlignment="1" applyProtection="1">
      <alignment horizontal="left" vertical="center"/>
      <protection locked="0"/>
    </xf>
    <xf numFmtId="0" fontId="14" fillId="2" borderId="0" xfId="0" quotePrefix="1" applyFont="1" applyFill="1" applyAlignment="1" applyProtection="1">
      <alignment horizontal="left" vertical="center"/>
      <protection locked="0"/>
    </xf>
    <xf numFmtId="0" fontId="4" fillId="11" borderId="4" xfId="0" applyFont="1" applyFill="1" applyBorder="1" applyAlignment="1" applyProtection="1">
      <alignment horizontal="left" vertical="center" wrapText="1"/>
      <protection locked="0"/>
    </xf>
    <xf numFmtId="0" fontId="4" fillId="11" borderId="6" xfId="0" applyFont="1" applyFill="1" applyBorder="1" applyAlignment="1" applyProtection="1">
      <alignment horizontal="left" vertical="center" wrapText="1"/>
      <protection locked="0"/>
    </xf>
    <xf numFmtId="0" fontId="4" fillId="7" borderId="3" xfId="4" applyFont="1" applyFill="1" applyBorder="1" applyAlignment="1" applyProtection="1">
      <alignment horizontal="left" vertical="center" wrapText="1"/>
      <protection locked="0"/>
    </xf>
    <xf numFmtId="0" fontId="4" fillId="7" borderId="19" xfId="4" applyFont="1" applyFill="1" applyBorder="1" applyAlignment="1" applyProtection="1">
      <alignment horizontal="left" vertical="center" wrapText="1"/>
      <protection locked="0"/>
    </xf>
    <xf numFmtId="0" fontId="13" fillId="5" borderId="33" xfId="0"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17" fillId="2" borderId="0" xfId="7" applyFont="1" applyFill="1" applyAlignment="1" applyProtection="1">
      <alignment horizontal="left" vertical="top" wrapText="1"/>
      <protection locked="0"/>
    </xf>
    <xf numFmtId="0" fontId="4" fillId="11" borderId="8" xfId="0" applyFont="1" applyFill="1" applyBorder="1" applyAlignment="1" applyProtection="1">
      <alignment horizontal="center" vertical="center" wrapText="1"/>
      <protection locked="0"/>
    </xf>
    <xf numFmtId="0" fontId="4" fillId="11" borderId="9" xfId="0" applyFont="1" applyFill="1" applyBorder="1" applyAlignment="1" applyProtection="1">
      <alignment horizontal="center" vertical="center" wrapText="1"/>
      <protection locked="0"/>
    </xf>
    <xf numFmtId="0" fontId="2" fillId="11" borderId="8" xfId="0" applyFont="1" applyFill="1" applyBorder="1" applyAlignment="1" applyProtection="1">
      <alignment horizontal="center" vertical="center" wrapText="1"/>
      <protection locked="0"/>
    </xf>
    <xf numFmtId="0" fontId="2" fillId="11" borderId="9" xfId="0" applyFont="1" applyFill="1" applyBorder="1" applyAlignment="1" applyProtection="1">
      <alignment horizontal="center" vertical="center" wrapText="1"/>
      <protection locked="0"/>
    </xf>
    <xf numFmtId="0" fontId="4" fillId="11" borderId="13" xfId="0" applyFont="1" applyFill="1" applyBorder="1" applyAlignment="1" applyProtection="1">
      <alignment horizontal="center" vertical="center" wrapText="1"/>
      <protection locked="0"/>
    </xf>
    <xf numFmtId="0" fontId="4" fillId="11" borderId="14" xfId="0" applyFont="1" applyFill="1" applyBorder="1" applyAlignment="1" applyProtection="1">
      <alignment horizontal="center" vertical="center" wrapText="1"/>
      <protection locked="0"/>
    </xf>
    <xf numFmtId="0" fontId="4" fillId="11" borderId="11" xfId="0" applyFont="1" applyFill="1" applyBorder="1" applyAlignment="1" applyProtection="1">
      <alignment horizontal="center" vertical="center" wrapText="1"/>
      <protection locked="0"/>
    </xf>
    <xf numFmtId="0" fontId="4" fillId="11" borderId="15" xfId="0" applyFont="1" applyFill="1" applyBorder="1" applyAlignment="1" applyProtection="1">
      <alignment horizontal="center" vertical="center" wrapText="1"/>
      <protection locked="0"/>
    </xf>
    <xf numFmtId="0" fontId="4" fillId="11" borderId="17" xfId="0" applyFont="1" applyFill="1" applyBorder="1" applyAlignment="1" applyProtection="1">
      <alignment horizontal="center" vertical="center" wrapText="1"/>
      <protection locked="0"/>
    </xf>
    <xf numFmtId="0" fontId="4" fillId="11" borderId="18" xfId="0" applyFont="1" applyFill="1" applyBorder="1" applyAlignment="1" applyProtection="1">
      <alignment horizontal="center" vertical="center" wrapText="1"/>
      <protection locked="0"/>
    </xf>
    <xf numFmtId="0" fontId="4" fillId="7" borderId="4" xfId="8" applyFont="1" applyFill="1" applyBorder="1" applyAlignment="1" applyProtection="1">
      <alignment horizontal="center" vertical="center" wrapText="1"/>
      <protection locked="0"/>
    </xf>
    <xf numFmtId="0" fontId="4" fillId="7" borderId="5" xfId="8" applyFont="1" applyFill="1" applyBorder="1" applyAlignment="1" applyProtection="1">
      <alignment horizontal="center" vertical="center" wrapText="1"/>
      <protection locked="0"/>
    </xf>
    <xf numFmtId="0" fontId="4" fillId="7" borderId="6" xfId="8"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7" borderId="20" xfId="4" applyFont="1" applyFill="1" applyBorder="1" applyAlignment="1" applyProtection="1">
      <alignment horizontal="left" vertical="center" wrapText="1"/>
      <protection locked="0"/>
    </xf>
    <xf numFmtId="0" fontId="17" fillId="2" borderId="0" xfId="7" applyFont="1" applyFill="1" applyAlignment="1" applyProtection="1">
      <alignment horizontal="left" vertical="center" wrapText="1"/>
      <protection locked="0"/>
    </xf>
    <xf numFmtId="0" fontId="4" fillId="7" borderId="3" xfId="8" applyFont="1" applyFill="1" applyBorder="1" applyAlignment="1" applyProtection="1">
      <alignment horizontal="left" vertical="center" wrapText="1"/>
      <protection locked="0"/>
    </xf>
    <xf numFmtId="0" fontId="4" fillId="7" borderId="19" xfId="8" applyFont="1" applyFill="1" applyBorder="1" applyAlignment="1" applyProtection="1">
      <alignment horizontal="left" vertical="center" wrapText="1"/>
      <protection locked="0"/>
    </xf>
    <xf numFmtId="0" fontId="4" fillId="2" borderId="0" xfId="7" applyFont="1" applyFill="1" applyAlignment="1" applyProtection="1">
      <alignment horizontal="left" vertical="center"/>
      <protection locked="0"/>
    </xf>
    <xf numFmtId="0" fontId="13" fillId="5" borderId="4" xfId="8" applyFont="1" applyFill="1" applyBorder="1" applyAlignment="1" applyProtection="1">
      <alignment horizontal="center" vertical="center" wrapText="1"/>
      <protection locked="0"/>
    </xf>
    <xf numFmtId="0" fontId="13" fillId="5" borderId="5" xfId="8" applyFont="1" applyFill="1" applyBorder="1" applyAlignment="1" applyProtection="1">
      <alignment horizontal="center" vertical="center" wrapText="1"/>
      <protection locked="0"/>
    </xf>
    <xf numFmtId="0" fontId="13" fillId="5" borderId="6" xfId="8" applyFont="1" applyFill="1" applyBorder="1" applyAlignment="1" applyProtection="1">
      <alignment horizontal="center" vertical="center" wrapText="1"/>
      <protection locked="0"/>
    </xf>
    <xf numFmtId="0" fontId="4" fillId="7" borderId="20" xfId="8" applyFont="1" applyFill="1" applyBorder="1" applyAlignment="1" applyProtection="1">
      <alignment horizontal="left" vertical="center" wrapText="1"/>
      <protection locked="0"/>
    </xf>
    <xf numFmtId="0" fontId="13" fillId="5" borderId="4" xfId="7" applyFont="1" applyFill="1" applyBorder="1" applyAlignment="1" applyProtection="1">
      <alignment horizontal="left" vertical="center" wrapText="1"/>
      <protection locked="0"/>
    </xf>
    <xf numFmtId="0" fontId="13" fillId="5" borderId="5" xfId="7" applyFont="1" applyFill="1" applyBorder="1" applyAlignment="1" applyProtection="1">
      <alignment horizontal="left" vertical="center" wrapText="1"/>
      <protection locked="0"/>
    </xf>
    <xf numFmtId="0" fontId="13" fillId="5" borderId="6" xfId="7" applyFont="1" applyFill="1" applyBorder="1" applyAlignment="1" applyProtection="1">
      <alignment horizontal="left" vertical="center" wrapText="1"/>
      <protection locked="0"/>
    </xf>
    <xf numFmtId="1" fontId="4" fillId="5" borderId="3" xfId="8" applyNumberFormat="1" applyFont="1" applyFill="1" applyBorder="1" applyAlignment="1" applyProtection="1">
      <alignment horizontal="center" vertical="center" wrapText="1"/>
      <protection locked="0"/>
    </xf>
    <xf numFmtId="1" fontId="4" fillId="5" borderId="19" xfId="8" applyNumberFormat="1" applyFont="1" applyFill="1" applyBorder="1" applyAlignment="1" applyProtection="1">
      <alignment horizontal="center" vertical="center" wrapText="1"/>
      <protection locked="0"/>
    </xf>
    <xf numFmtId="0" fontId="4" fillId="11" borderId="5" xfId="0" applyFont="1" applyFill="1" applyBorder="1" applyAlignment="1" applyProtection="1">
      <alignment horizontal="left" vertical="center" wrapText="1"/>
      <protection locked="0"/>
    </xf>
    <xf numFmtId="0" fontId="4" fillId="11" borderId="13" xfId="5" applyFont="1" applyFill="1" applyBorder="1" applyAlignment="1" applyProtection="1">
      <alignment horizontal="center" vertical="center" wrapText="1"/>
    </xf>
    <xf numFmtId="0" fontId="4" fillId="11" borderId="17" xfId="5" applyFont="1" applyFill="1" applyBorder="1" applyAlignment="1" applyProtection="1">
      <alignment horizontal="center" vertical="center" wrapText="1"/>
    </xf>
    <xf numFmtId="0" fontId="4" fillId="11" borderId="14" xfId="5" applyFont="1" applyFill="1" applyBorder="1" applyAlignment="1" applyProtection="1">
      <alignment horizontal="center" vertical="center" wrapText="1"/>
    </xf>
    <xf numFmtId="0" fontId="4" fillId="11" borderId="11" xfId="5" applyFont="1" applyFill="1" applyBorder="1" applyAlignment="1" applyProtection="1">
      <alignment horizontal="center" vertical="center" wrapText="1"/>
    </xf>
    <xf numFmtId="0" fontId="4" fillId="11" borderId="18" xfId="5" applyFont="1" applyFill="1" applyBorder="1" applyAlignment="1" applyProtection="1">
      <alignment horizontal="center" vertical="center" wrapText="1"/>
    </xf>
    <xf numFmtId="0" fontId="4" fillId="11" borderId="15" xfId="5" applyFont="1" applyFill="1" applyBorder="1" applyAlignment="1" applyProtection="1">
      <alignment horizontal="center" vertical="center" wrapText="1"/>
    </xf>
    <xf numFmtId="0" fontId="4" fillId="11" borderId="4" xfId="0" applyFont="1" applyFill="1" applyBorder="1" applyAlignment="1" applyProtection="1">
      <alignment horizontal="center" vertical="center" wrapText="1"/>
    </xf>
    <xf numFmtId="0" fontId="4" fillId="11" borderId="5" xfId="0" applyFont="1" applyFill="1" applyBorder="1" applyAlignment="1" applyProtection="1">
      <alignment horizontal="center" vertical="center" wrapText="1"/>
    </xf>
    <xf numFmtId="0" fontId="4" fillId="11" borderId="6" xfId="0" applyFont="1" applyFill="1" applyBorder="1" applyAlignment="1" applyProtection="1">
      <alignment horizontal="center" vertical="center" wrapText="1"/>
    </xf>
    <xf numFmtId="0" fontId="4" fillId="12" borderId="4" xfId="0" applyFont="1" applyFill="1" applyBorder="1" applyAlignment="1" applyProtection="1">
      <alignment horizontal="center" vertical="center" wrapText="1"/>
    </xf>
    <xf numFmtId="0" fontId="4" fillId="12" borderId="5" xfId="0" applyFont="1" applyFill="1" applyBorder="1" applyAlignment="1" applyProtection="1">
      <alignment horizontal="center" vertical="center" wrapText="1"/>
    </xf>
    <xf numFmtId="0" fontId="4" fillId="12" borderId="6" xfId="0" applyFont="1" applyFill="1" applyBorder="1" applyAlignment="1" applyProtection="1">
      <alignment horizontal="center" vertical="center" wrapText="1"/>
    </xf>
    <xf numFmtId="0" fontId="4" fillId="11" borderId="7" xfId="0" applyFont="1" applyFill="1" applyBorder="1" applyAlignment="1" applyProtection="1">
      <alignment horizontal="center" vertical="center" wrapText="1"/>
    </xf>
    <xf numFmtId="0" fontId="4" fillId="11" borderId="8" xfId="0" applyFont="1" applyFill="1" applyBorder="1" applyAlignment="1" applyProtection="1">
      <alignment horizontal="center" vertical="center" wrapText="1"/>
    </xf>
    <xf numFmtId="0" fontId="4" fillId="11" borderId="10" xfId="0" applyFont="1" applyFill="1" applyBorder="1" applyAlignment="1" applyProtection="1">
      <alignment horizontal="center" vertical="center" wrapText="1"/>
    </xf>
    <xf numFmtId="0" fontId="4" fillId="11" borderId="9" xfId="0" applyFont="1" applyFill="1" applyBorder="1" applyAlignment="1" applyProtection="1">
      <alignment horizontal="center" vertical="center" wrapText="1"/>
    </xf>
    <xf numFmtId="0" fontId="4" fillId="6" borderId="13" xfId="0" applyFont="1" applyFill="1" applyBorder="1" applyAlignment="1" applyProtection="1">
      <alignment horizontal="center" vertical="center" wrapText="1"/>
    </xf>
    <xf numFmtId="0" fontId="4" fillId="6" borderId="17" xfId="0" applyFont="1" applyFill="1" applyBorder="1" applyAlignment="1" applyProtection="1">
      <alignment horizontal="center" vertical="center" wrapText="1"/>
    </xf>
    <xf numFmtId="0" fontId="4" fillId="6" borderId="14"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4" fillId="6" borderId="15" xfId="0" applyFont="1" applyFill="1" applyBorder="1" applyAlignment="1" applyProtection="1">
      <alignment horizontal="center" vertical="center" wrapText="1"/>
    </xf>
    <xf numFmtId="0" fontId="4" fillId="6" borderId="13" xfId="0" applyFont="1" applyFill="1" applyBorder="1" applyAlignment="1" applyProtection="1">
      <alignment horizontal="center" vertical="center" wrapText="1"/>
      <protection locked="0"/>
    </xf>
    <xf numFmtId="0" fontId="4" fillId="6" borderId="17"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8" xfId="0" applyFont="1" applyFill="1" applyBorder="1" applyAlignment="1" applyProtection="1">
      <alignment horizontal="center" vertical="center" wrapText="1"/>
      <protection locked="0"/>
    </xf>
    <xf numFmtId="0" fontId="4" fillId="6" borderId="15"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xf>
    <xf numFmtId="0" fontId="4" fillId="6" borderId="5" xfId="0" applyFont="1" applyFill="1" applyBorder="1" applyAlignment="1" applyProtection="1">
      <alignment horizontal="center"/>
    </xf>
    <xf numFmtId="0" fontId="4" fillId="6" borderId="6" xfId="0" applyFont="1" applyFill="1" applyBorder="1" applyAlignment="1" applyProtection="1">
      <alignment horizontal="center"/>
    </xf>
    <xf numFmtId="0" fontId="6" fillId="13" borderId="0" xfId="0" applyFont="1" applyFill="1" applyAlignment="1" applyProtection="1">
      <alignment horizontal="left" vertical="center" wrapText="1"/>
    </xf>
    <xf numFmtId="0" fontId="4" fillId="11" borderId="4" xfId="0" applyFont="1" applyFill="1" applyBorder="1" applyAlignment="1" applyProtection="1">
      <alignment horizontal="center" vertical="center" wrapText="1"/>
      <protection locked="0"/>
    </xf>
    <xf numFmtId="0" fontId="4" fillId="11" borderId="5" xfId="0" applyFont="1" applyFill="1" applyBorder="1" applyAlignment="1" applyProtection="1">
      <alignment horizontal="center" vertical="center" wrapText="1"/>
      <protection locked="0"/>
    </xf>
    <xf numFmtId="0" fontId="4" fillId="11" borderId="6" xfId="0" applyFont="1" applyFill="1" applyBorder="1" applyAlignment="1" applyProtection="1">
      <alignment horizontal="center" vertical="center" wrapText="1"/>
      <protection locked="0"/>
    </xf>
    <xf numFmtId="0" fontId="4" fillId="12" borderId="4" xfId="0" applyFont="1" applyFill="1" applyBorder="1" applyAlignment="1" applyProtection="1">
      <alignment horizontal="center" vertical="center" wrapText="1"/>
      <protection locked="0"/>
    </xf>
    <xf numFmtId="0" fontId="4" fillId="12" borderId="5" xfId="0" applyFont="1" applyFill="1" applyBorder="1" applyAlignment="1" applyProtection="1">
      <alignment horizontal="center" vertical="center" wrapText="1"/>
      <protection locked="0"/>
    </xf>
    <xf numFmtId="0" fontId="4" fillId="12" borderId="6" xfId="0" applyFont="1" applyFill="1" applyBorder="1" applyAlignment="1" applyProtection="1">
      <alignment horizontal="center" vertical="center" wrapText="1"/>
      <protection locked="0"/>
    </xf>
    <xf numFmtId="0" fontId="4" fillId="11" borderId="13" xfId="0" applyFont="1" applyFill="1" applyBorder="1" applyAlignment="1" applyProtection="1">
      <alignment horizontal="center" vertical="center" wrapText="1"/>
    </xf>
    <xf numFmtId="0" fontId="4" fillId="11" borderId="14" xfId="0" applyFont="1" applyFill="1" applyBorder="1" applyAlignment="1" applyProtection="1">
      <alignment horizontal="center" vertical="center" wrapText="1"/>
    </xf>
    <xf numFmtId="0" fontId="4" fillId="11" borderId="12" xfId="0" applyFont="1" applyFill="1" applyBorder="1" applyAlignment="1" applyProtection="1">
      <alignment horizontal="center" vertical="center" wrapText="1"/>
    </xf>
    <xf numFmtId="0" fontId="4" fillId="11" borderId="16" xfId="0" applyFont="1" applyFill="1" applyBorder="1" applyAlignment="1" applyProtection="1">
      <alignment horizontal="center" vertical="center" wrapText="1"/>
    </xf>
    <xf numFmtId="0" fontId="4" fillId="11" borderId="11" xfId="0" applyFont="1" applyFill="1" applyBorder="1" applyAlignment="1" applyProtection="1">
      <alignment horizontal="center" vertical="center" wrapText="1"/>
    </xf>
    <xf numFmtId="0" fontId="4" fillId="11" borderId="15" xfId="0" applyFont="1" applyFill="1" applyBorder="1" applyAlignment="1" applyProtection="1">
      <alignment horizontal="center" vertical="center" wrapText="1"/>
    </xf>
    <xf numFmtId="0" fontId="4" fillId="11" borderId="13" xfId="0" applyFont="1" applyFill="1" applyBorder="1" applyAlignment="1" applyProtection="1">
      <alignment horizontal="center" vertical="center"/>
    </xf>
    <xf numFmtId="0" fontId="4" fillId="11" borderId="14" xfId="0" applyFont="1" applyFill="1" applyBorder="1" applyAlignment="1" applyProtection="1">
      <alignment horizontal="center" vertical="center"/>
    </xf>
    <xf numFmtId="0" fontId="4" fillId="11" borderId="12" xfId="0" applyFont="1" applyFill="1" applyBorder="1" applyAlignment="1" applyProtection="1">
      <alignment horizontal="center" vertical="center"/>
    </xf>
    <xf numFmtId="0" fontId="4" fillId="11" borderId="16" xfId="0" applyFont="1" applyFill="1" applyBorder="1" applyAlignment="1" applyProtection="1">
      <alignment horizontal="center" vertical="center"/>
    </xf>
    <xf numFmtId="0" fontId="4" fillId="11" borderId="11" xfId="0" applyFont="1" applyFill="1" applyBorder="1" applyAlignment="1" applyProtection="1">
      <alignment horizontal="center" vertical="center"/>
    </xf>
    <xf numFmtId="0" fontId="4" fillId="11" borderId="15" xfId="0" applyFont="1" applyFill="1" applyBorder="1" applyAlignment="1" applyProtection="1">
      <alignment horizontal="center" vertical="center"/>
    </xf>
    <xf numFmtId="0" fontId="4" fillId="11" borderId="17" xfId="0" applyFont="1" applyFill="1" applyBorder="1" applyAlignment="1" applyProtection="1">
      <alignment horizontal="center" vertical="center" wrapText="1"/>
    </xf>
    <xf numFmtId="0" fontId="4" fillId="11" borderId="18" xfId="0" applyFont="1" applyFill="1" applyBorder="1" applyAlignment="1" applyProtection="1">
      <alignment horizontal="center" vertical="center" wrapText="1"/>
    </xf>
    <xf numFmtId="0" fontId="11" fillId="2" borderId="0" xfId="0" applyFont="1" applyFill="1" applyAlignment="1" applyProtection="1">
      <alignment horizontal="left" vertical="center" wrapText="1"/>
    </xf>
    <xf numFmtId="0" fontId="0" fillId="7" borderId="7" xfId="0" applyFill="1" applyBorder="1" applyAlignment="1" applyProtection="1">
      <alignment horizontal="center" vertical="center" wrapText="1"/>
    </xf>
    <xf numFmtId="0" fontId="0" fillId="17" borderId="7" xfId="0" applyFill="1" applyBorder="1" applyAlignment="1" applyProtection="1">
      <alignment horizontal="center" vertical="center" wrapText="1"/>
    </xf>
    <xf numFmtId="0" fontId="4" fillId="16" borderId="13" xfId="0" applyFont="1" applyFill="1" applyBorder="1" applyAlignment="1" applyProtection="1">
      <alignment horizontal="center" vertical="center" wrapText="1"/>
    </xf>
    <xf numFmtId="0" fontId="4" fillId="16" borderId="17" xfId="0" applyFont="1" applyFill="1" applyBorder="1" applyAlignment="1" applyProtection="1">
      <alignment horizontal="center" vertical="center" wrapText="1"/>
    </xf>
    <xf numFmtId="0" fontId="4" fillId="16" borderId="14" xfId="0" applyFont="1" applyFill="1" applyBorder="1" applyAlignment="1" applyProtection="1">
      <alignment horizontal="center" vertical="center" wrapText="1"/>
    </xf>
    <xf numFmtId="0" fontId="4" fillId="16" borderId="11" xfId="0" applyFont="1" applyFill="1" applyBorder="1" applyAlignment="1" applyProtection="1">
      <alignment horizontal="center" vertical="center" wrapText="1"/>
    </xf>
    <xf numFmtId="0" fontId="4" fillId="16" borderId="18" xfId="0" applyFont="1" applyFill="1" applyBorder="1" applyAlignment="1" applyProtection="1">
      <alignment horizontal="center" vertical="center" wrapText="1"/>
    </xf>
    <xf numFmtId="0" fontId="4" fillId="16" borderId="15" xfId="0" applyFont="1" applyFill="1" applyBorder="1" applyAlignment="1" applyProtection="1">
      <alignment horizontal="center" vertical="center" wrapText="1"/>
    </xf>
    <xf numFmtId="0" fontId="4" fillId="2" borderId="18" xfId="0" applyFont="1" applyFill="1" applyBorder="1" applyAlignment="1" applyProtection="1">
      <alignment horizontal="left" vertical="center" wrapText="1"/>
      <protection locked="0"/>
    </xf>
    <xf numFmtId="0" fontId="4" fillId="11" borderId="4" xfId="0" applyFont="1" applyFill="1" applyBorder="1" applyAlignment="1" applyProtection="1">
      <alignment horizontal="left" vertical="center" wrapText="1" indent="1"/>
    </xf>
    <xf numFmtId="0" fontId="4" fillId="11" borderId="5" xfId="0" applyFont="1" applyFill="1" applyBorder="1" applyAlignment="1" applyProtection="1">
      <alignment horizontal="left" vertical="center" wrapText="1" indent="1"/>
    </xf>
    <xf numFmtId="0" fontId="4" fillId="12" borderId="4" xfId="0" applyFont="1" applyFill="1" applyBorder="1" applyAlignment="1" applyProtection="1">
      <alignment horizontal="left" vertical="center" wrapText="1" indent="1"/>
    </xf>
    <xf numFmtId="0" fontId="4" fillId="12" borderId="5" xfId="0" applyFont="1" applyFill="1" applyBorder="1" applyAlignment="1" applyProtection="1">
      <alignment horizontal="left" vertical="center" wrapText="1" indent="1"/>
    </xf>
    <xf numFmtId="0" fontId="4" fillId="15" borderId="11" xfId="0" applyFont="1" applyFill="1" applyBorder="1" applyAlignment="1" applyProtection="1">
      <alignment horizontal="left" vertical="center" wrapText="1" indent="1"/>
    </xf>
    <xf numFmtId="0" fontId="4" fillId="15" borderId="18" xfId="0" applyFont="1" applyFill="1" applyBorder="1" applyAlignment="1" applyProtection="1">
      <alignment horizontal="left" vertical="center" wrapText="1" indent="1"/>
    </xf>
    <xf numFmtId="0" fontId="4" fillId="14" borderId="4" xfId="0" applyFont="1" applyFill="1" applyBorder="1" applyAlignment="1" applyProtection="1">
      <alignment horizontal="left" vertical="center" wrapText="1" indent="1"/>
    </xf>
    <xf numFmtId="0" fontId="4" fillId="14" borderId="5" xfId="0" applyFont="1" applyFill="1" applyBorder="1" applyAlignment="1" applyProtection="1">
      <alignment horizontal="left" vertical="center" wrapText="1" indent="1"/>
    </xf>
    <xf numFmtId="0" fontId="4" fillId="2" borderId="0" xfId="0" applyFont="1" applyFill="1" applyBorder="1" applyAlignment="1" applyProtection="1">
      <alignment horizontal="left" vertical="center" wrapText="1"/>
      <protection locked="0"/>
    </xf>
    <xf numFmtId="0" fontId="4" fillId="12" borderId="4" xfId="0" applyFont="1" applyFill="1" applyBorder="1" applyAlignment="1" applyProtection="1">
      <alignment horizontal="left" vertical="center"/>
    </xf>
    <xf numFmtId="0" fontId="4" fillId="12" borderId="5" xfId="0" applyFont="1" applyFill="1" applyBorder="1" applyAlignment="1" applyProtection="1">
      <alignment horizontal="left" vertical="center"/>
    </xf>
    <xf numFmtId="0" fontId="0" fillId="11" borderId="0" xfId="0" applyFont="1" applyFill="1" applyAlignment="1" applyProtection="1">
      <alignment horizontal="center"/>
      <protection locked="0"/>
    </xf>
    <xf numFmtId="0" fontId="16" fillId="11" borderId="0" xfId="14" applyFont="1" applyFill="1" applyAlignment="1" applyProtection="1">
      <alignment horizontal="left" vertical="center" wrapText="1"/>
      <protection locked="0"/>
    </xf>
    <xf numFmtId="0" fontId="33" fillId="18" borderId="22" xfId="14" applyFont="1" applyFill="1" applyBorder="1" applyAlignment="1" applyProtection="1">
      <alignment horizontal="left" vertical="center"/>
      <protection locked="0"/>
    </xf>
    <xf numFmtId="0" fontId="33" fillId="18" borderId="23" xfId="14" applyFont="1" applyFill="1" applyBorder="1" applyAlignment="1" applyProtection="1">
      <alignment horizontal="left" vertical="center"/>
      <protection locked="0"/>
    </xf>
    <xf numFmtId="0" fontId="36" fillId="19" borderId="24" xfId="16" applyFont="1" applyFill="1" applyBorder="1" applyAlignment="1" applyProtection="1">
      <alignment horizontal="center" vertical="center" wrapText="1"/>
      <protection locked="0"/>
    </xf>
    <xf numFmtId="0" fontId="36" fillId="19" borderId="28" xfId="16" applyFont="1" applyFill="1" applyBorder="1" applyAlignment="1" applyProtection="1">
      <alignment horizontal="center" vertical="center" wrapText="1"/>
      <protection locked="0"/>
    </xf>
    <xf numFmtId="0" fontId="36" fillId="19" borderId="32" xfId="16" applyFont="1" applyFill="1" applyBorder="1" applyAlignment="1" applyProtection="1">
      <alignment horizontal="center" vertical="center" wrapText="1"/>
      <protection locked="0"/>
    </xf>
    <xf numFmtId="0" fontId="36" fillId="19" borderId="25" xfId="14" applyFont="1" applyFill="1" applyBorder="1" applyAlignment="1" applyProtection="1">
      <alignment horizontal="center" vertical="center" wrapText="1"/>
      <protection locked="0"/>
    </xf>
    <xf numFmtId="0" fontId="36" fillId="19" borderId="26" xfId="14" applyFont="1" applyFill="1" applyBorder="1" applyAlignment="1" applyProtection="1">
      <alignment horizontal="center" vertical="center" wrapText="1"/>
      <protection locked="0"/>
    </xf>
    <xf numFmtId="0" fontId="36" fillId="19" borderId="27" xfId="14" applyFont="1" applyFill="1" applyBorder="1" applyAlignment="1" applyProtection="1">
      <alignment horizontal="center" vertical="center" wrapText="1"/>
      <protection locked="0"/>
    </xf>
    <xf numFmtId="0" fontId="36" fillId="19" borderId="29" xfId="14" applyFont="1" applyFill="1" applyBorder="1" applyAlignment="1" applyProtection="1">
      <alignment horizontal="center" vertical="center" wrapText="1"/>
      <protection locked="0"/>
    </xf>
    <xf numFmtId="0" fontId="36" fillId="19" borderId="30" xfId="14" applyFont="1" applyFill="1" applyBorder="1" applyAlignment="1" applyProtection="1">
      <alignment horizontal="center" vertical="center" wrapText="1"/>
      <protection locked="0"/>
    </xf>
    <xf numFmtId="0" fontId="36" fillId="20" borderId="29" xfId="14" applyFont="1" applyFill="1" applyBorder="1" applyAlignment="1" applyProtection="1">
      <alignment horizontal="center" vertical="center" wrapText="1"/>
      <protection locked="0"/>
    </xf>
    <xf numFmtId="0" fontId="36" fillId="20" borderId="30" xfId="14" applyFont="1" applyFill="1" applyBorder="1" applyAlignment="1" applyProtection="1">
      <alignment horizontal="center" vertical="center" wrapText="1"/>
      <protection locked="0"/>
    </xf>
  </cellXfs>
  <cellStyles count="18">
    <cellStyle name="cell" xfId="4"/>
    <cellStyle name="cell 2" xfId="8"/>
    <cellStyle name="Hyperlink" xfId="3" builtinId="8"/>
    <cellStyle name="Normal" xfId="0" builtinId="0"/>
    <cellStyle name="Normal 10" xfId="7"/>
    <cellStyle name="Normal 10 2" xfId="13"/>
    <cellStyle name="Normal 11 3" xfId="17"/>
    <cellStyle name="Normal 12" xfId="10"/>
    <cellStyle name="Normal 13" xfId="14"/>
    <cellStyle name="Normal 13 2 2" xfId="16"/>
    <cellStyle name="Normal 2" xfId="6"/>
    <cellStyle name="Normal 2 2" xfId="1"/>
    <cellStyle name="Normal 22" xfId="15"/>
    <cellStyle name="Normal 3" xfId="12"/>
    <cellStyle name="Normal 5" xfId="5"/>
    <cellStyle name="Normal 5 3" xfId="9"/>
    <cellStyle name="Normal_Sheet1" xfId="2"/>
    <cellStyle name="TableStyleLight1" xfId="11"/>
  </cellStyles>
  <dxfs count="355">
    <dxf>
      <font>
        <color rgb="FFFF0000"/>
      </font>
      <fill>
        <patternFill>
          <bgColor rgb="FFFFFF00"/>
        </patternFill>
      </fill>
    </dxf>
    <dxf>
      <font>
        <color rgb="FFFF0000"/>
      </font>
      <fill>
        <patternFill>
          <bgColor rgb="FFFFFF00"/>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B8CCE4"/>
        </patternFill>
      </fill>
    </dxf>
    <dxf>
      <fill>
        <patternFill>
          <fgColor indexed="64"/>
          <bgColor rgb="FFFFFF00"/>
        </patternFill>
      </fill>
    </dxf>
    <dxf>
      <fill>
        <patternFill>
          <fgColor indexed="64"/>
          <bgColor rgb="FFDCE6F1"/>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7C8215"/>
      <color rgb="FFE2E2E2"/>
      <color rgb="FF147369"/>
      <color rgb="FFC9D8E9"/>
      <color rgb="FF9E2387"/>
      <color rgb="FF9933FF"/>
      <color rgb="FF969696"/>
      <color rgb="FFCDCDCD"/>
      <color rgb="FFDC47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Drop" dropStyle="combo" dx="16" fmlaLink="$B$2" fmlaRange="VAL_Drop_Down_Lists!$C$3:$C$213" noThreeD="1" sel="1" val="0"/>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F$142"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28</xdr:row>
      <xdr:rowOff>1181100</xdr:rowOff>
    </xdr:from>
    <xdr:to>
      <xdr:col>1</xdr:col>
      <xdr:colOff>746760</xdr:colOff>
      <xdr:row>29</xdr:row>
      <xdr:rowOff>3810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116490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44</xdr:row>
      <xdr:rowOff>0</xdr:rowOff>
    </xdr:from>
    <xdr:ext cx="3810" cy="3810"/>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193452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44</xdr:row>
      <xdr:rowOff>0</xdr:rowOff>
    </xdr:from>
    <xdr:ext cx="3810" cy="3810"/>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193452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44</xdr:row>
      <xdr:rowOff>0</xdr:rowOff>
    </xdr:from>
    <xdr:ext cx="3810" cy="3810"/>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193452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742950</xdr:colOff>
      <xdr:row>28</xdr:row>
      <xdr:rowOff>1181100</xdr:rowOff>
    </xdr:from>
    <xdr:to>
      <xdr:col>1</xdr:col>
      <xdr:colOff>746760</xdr:colOff>
      <xdr:row>29</xdr:row>
      <xdr:rowOff>3810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116490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742950</xdr:colOff>
      <xdr:row>47</xdr:row>
      <xdr:rowOff>0</xdr:rowOff>
    </xdr:from>
    <xdr:ext cx="3810" cy="3810"/>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202596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47</xdr:row>
      <xdr:rowOff>0</xdr:rowOff>
    </xdr:from>
    <xdr:ext cx="3810" cy="3810"/>
    <xdr:pic>
      <xdr:nvPicPr>
        <xdr:cNvPr id="10"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202596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742950</xdr:colOff>
      <xdr:row>47</xdr:row>
      <xdr:rowOff>0</xdr:rowOff>
    </xdr:from>
    <xdr:ext cx="3810" cy="3810"/>
    <xdr:pic>
      <xdr:nvPicPr>
        <xdr:cNvPr id="1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20259675"/>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352424</xdr:colOff>
      <xdr:row>29</xdr:row>
      <xdr:rowOff>9525</xdr:rowOff>
    </xdr:from>
    <xdr:to>
      <xdr:col>7</xdr:col>
      <xdr:colOff>409574</xdr:colOff>
      <xdr:row>29</xdr:row>
      <xdr:rowOff>1497523</xdr:rowOff>
    </xdr:to>
    <xdr:pic>
      <xdr:nvPicPr>
        <xdr:cNvPr id="13" name="Picture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49" y="12172950"/>
          <a:ext cx="3286125" cy="1487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66675</xdr:colOff>
      <xdr:row>0</xdr:row>
      <xdr:rowOff>0</xdr:rowOff>
    </xdr:from>
    <xdr:to>
      <xdr:col>11</xdr:col>
      <xdr:colOff>103169</xdr:colOff>
      <xdr:row>1</xdr:row>
      <xdr:rowOff>1695450</xdr:rowOff>
    </xdr:to>
    <xdr:pic>
      <xdr:nvPicPr>
        <xdr:cNvPr id="7" name="Pictur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24450" y="0"/>
          <a:ext cx="3189269" cy="1771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12</xdr:col>
          <xdr:colOff>409575</xdr:colOff>
          <xdr:row>53</xdr:row>
          <xdr:rowOff>95250</xdr:rowOff>
        </xdr:to>
        <xdr:sp macro="" textlink="">
          <xdr:nvSpPr>
            <xdr:cNvPr id="29702" name="Group Box 6" hidden="1">
              <a:extLst>
                <a:ext uri="{63B3BB69-23CF-44E3-9099-C40C66FF867C}">
                  <a14:compatExt spid="_x0000_s29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11</xdr:col>
          <xdr:colOff>314325</xdr:colOff>
          <xdr:row>53</xdr:row>
          <xdr:rowOff>104775</xdr:rowOff>
        </xdr:to>
        <xdr:sp macro="" textlink="">
          <xdr:nvSpPr>
            <xdr:cNvPr id="29705" name="Group Box 9" hidden="1">
              <a:extLst>
                <a:ext uri="{63B3BB69-23CF-44E3-9099-C40C66FF867C}">
                  <a14:compatExt spid="_x0000_s29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0</xdr:rowOff>
        </xdr:from>
        <xdr:to>
          <xdr:col>8</xdr:col>
          <xdr:colOff>28575</xdr:colOff>
          <xdr:row>5</xdr:row>
          <xdr:rowOff>0</xdr:rowOff>
        </xdr:to>
        <xdr:sp macro="" textlink="">
          <xdr:nvSpPr>
            <xdr:cNvPr id="29707" name="Drop Down 11" hidden="1">
              <a:extLst>
                <a:ext uri="{63B3BB69-23CF-44E3-9099-C40C66FF867C}">
                  <a14:compatExt spid="_x0000_s297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28</xdr:row>
          <xdr:rowOff>161925</xdr:rowOff>
        </xdr:from>
        <xdr:to>
          <xdr:col>4</xdr:col>
          <xdr:colOff>2114550</xdr:colOff>
          <xdr:row>30</xdr:row>
          <xdr:rowOff>561975</xdr:rowOff>
        </xdr:to>
        <xdr:grpSp>
          <xdr:nvGrpSpPr>
            <xdr:cNvPr id="2" name="Group 1"/>
            <xdr:cNvGrpSpPr/>
          </xdr:nvGrpSpPr>
          <xdr:grpSpPr>
            <a:xfrm>
              <a:off x="485775" y="7381875"/>
              <a:ext cx="2905125" cy="857250"/>
              <a:chOff x="762000" y="6648450"/>
              <a:chExt cx="1849274" cy="857250"/>
            </a:xfrm>
          </xdr:grpSpPr>
          <xdr:sp macro="" textlink="">
            <xdr:nvSpPr>
              <xdr:cNvPr id="29708" name="Option Button 12" hidden="1">
                <a:extLst>
                  <a:ext uri="{63B3BB69-23CF-44E3-9099-C40C66FF867C}">
                    <a14:compatExt spid="_x0000_s29708"/>
                  </a:ext>
                </a:extLst>
              </xdr:cNvPr>
              <xdr:cNvSpPr/>
            </xdr:nvSpPr>
            <xdr:spPr bwMode="auto">
              <a:xfrm>
                <a:off x="762000" y="6648450"/>
                <a:ext cx="132397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Enquête sur l'emploi</a:t>
                </a:r>
              </a:p>
            </xdr:txBody>
          </xdr:sp>
          <xdr:sp macro="" textlink="">
            <xdr:nvSpPr>
              <xdr:cNvPr id="29710" name="Option Button 14" hidden="1">
                <a:extLst>
                  <a:ext uri="{63B3BB69-23CF-44E3-9099-C40C66FF867C}">
                    <a14:compatExt spid="_x0000_s29710"/>
                  </a:ext>
                </a:extLst>
              </xdr:cNvPr>
              <xdr:cNvSpPr/>
            </xdr:nvSpPr>
            <xdr:spPr bwMode="auto">
              <a:xfrm>
                <a:off x="763422" y="6991350"/>
                <a:ext cx="184785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Recensement de la population et du logement</a:t>
                </a:r>
              </a:p>
            </xdr:txBody>
          </xdr:sp>
          <xdr:sp macro="" textlink="">
            <xdr:nvSpPr>
              <xdr:cNvPr id="29712" name="Option Button 16" hidden="1">
                <a:extLst>
                  <a:ext uri="{63B3BB69-23CF-44E3-9099-C40C66FF867C}">
                    <a14:compatExt spid="_x0000_s29712"/>
                  </a:ext>
                </a:extLst>
              </xdr:cNvPr>
              <xdr:cNvSpPr/>
            </xdr:nvSpPr>
            <xdr:spPr bwMode="auto">
              <a:xfrm>
                <a:off x="776998" y="7334250"/>
                <a:ext cx="14859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Autre, veuillez préciser:</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133350</xdr:rowOff>
        </xdr:from>
        <xdr:to>
          <xdr:col>4</xdr:col>
          <xdr:colOff>3752850</xdr:colOff>
          <xdr:row>28</xdr:row>
          <xdr:rowOff>0</xdr:rowOff>
        </xdr:to>
        <xdr:sp macro="" textlink="">
          <xdr:nvSpPr>
            <xdr:cNvPr id="29713" name="Group Box 17" hidden="1">
              <a:extLst>
                <a:ext uri="{63B3BB69-23CF-44E3-9099-C40C66FF867C}">
                  <a14:compatExt spid="_x0000_s29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2886075</xdr:colOff>
          <xdr:row>53</xdr:row>
          <xdr:rowOff>104775</xdr:rowOff>
        </xdr:to>
        <xdr:sp macro="" textlink="">
          <xdr:nvSpPr>
            <xdr:cNvPr id="29716" name="Group Box 20" hidden="1">
              <a:extLst>
                <a:ext uri="{63B3BB69-23CF-44E3-9099-C40C66FF867C}">
                  <a14:compatExt spid="_x0000_s29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23" name="Group Box 27" hidden="1">
              <a:extLst>
                <a:ext uri="{63B3BB69-23CF-44E3-9099-C40C66FF867C}">
                  <a14:compatExt spid="_x0000_s29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1190625</xdr:colOff>
          <xdr:row>41</xdr:row>
          <xdr:rowOff>66675</xdr:rowOff>
        </xdr:to>
        <xdr:sp macro="" textlink="">
          <xdr:nvSpPr>
            <xdr:cNvPr id="29725" name="Group Box 29" hidden="1">
              <a:extLst>
                <a:ext uri="{63B3BB69-23CF-44E3-9099-C40C66FF867C}">
                  <a14:compatExt spid="_x0000_s29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26" name="Group Box 30" hidden="1">
              <a:extLst>
                <a:ext uri="{63B3BB69-23CF-44E3-9099-C40C66FF867C}">
                  <a14:compatExt spid="_x0000_s29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27" name="Group Box 31" hidden="1">
              <a:extLst>
                <a:ext uri="{63B3BB69-23CF-44E3-9099-C40C66FF867C}">
                  <a14:compatExt spid="_x0000_s297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15</xdr:col>
          <xdr:colOff>219075</xdr:colOff>
          <xdr:row>41</xdr:row>
          <xdr:rowOff>66675</xdr:rowOff>
        </xdr:to>
        <xdr:sp macro="" textlink="">
          <xdr:nvSpPr>
            <xdr:cNvPr id="29728" name="Group Box 32" hidden="1">
              <a:extLst>
                <a:ext uri="{63B3BB69-23CF-44E3-9099-C40C66FF867C}">
                  <a14:compatExt spid="_x0000_s29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15</xdr:col>
          <xdr:colOff>219075</xdr:colOff>
          <xdr:row>42</xdr:row>
          <xdr:rowOff>66675</xdr:rowOff>
        </xdr:to>
        <xdr:sp macro="" textlink="">
          <xdr:nvSpPr>
            <xdr:cNvPr id="29729" name="Group Box 33" hidden="1">
              <a:extLst>
                <a:ext uri="{63B3BB69-23CF-44E3-9099-C40C66FF867C}">
                  <a14:compatExt spid="_x0000_s29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15</xdr:col>
          <xdr:colOff>219075</xdr:colOff>
          <xdr:row>44</xdr:row>
          <xdr:rowOff>104775</xdr:rowOff>
        </xdr:to>
        <xdr:sp macro="" textlink="">
          <xdr:nvSpPr>
            <xdr:cNvPr id="29730" name="Group Box 34" hidden="1">
              <a:extLst>
                <a:ext uri="{63B3BB69-23CF-44E3-9099-C40C66FF867C}">
                  <a14:compatExt spid="_x0000_s297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31" name="Group Box 35" hidden="1">
              <a:extLst>
                <a:ext uri="{63B3BB69-23CF-44E3-9099-C40C66FF867C}">
                  <a14:compatExt spid="_x0000_s29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32" name="Group Box 36" hidden="1">
              <a:extLst>
                <a:ext uri="{63B3BB69-23CF-44E3-9099-C40C66FF867C}">
                  <a14:compatExt spid="_x0000_s297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33" name="Group Box 37" hidden="1">
              <a:extLst>
                <a:ext uri="{63B3BB69-23CF-44E3-9099-C40C66FF867C}">
                  <a14:compatExt spid="_x0000_s297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34" name="Group Box 38" hidden="1">
              <a:extLst>
                <a:ext uri="{63B3BB69-23CF-44E3-9099-C40C66FF867C}">
                  <a14:compatExt spid="_x0000_s29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36" name="Group Box 40" hidden="1">
              <a:extLst>
                <a:ext uri="{63B3BB69-23CF-44E3-9099-C40C66FF867C}">
                  <a14:compatExt spid="_x0000_s297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37" name="Group Box 41" hidden="1">
              <a:extLst>
                <a:ext uri="{63B3BB69-23CF-44E3-9099-C40C66FF867C}">
                  <a14:compatExt spid="_x0000_s297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38" name="Group Box 42" hidden="1">
              <a:extLst>
                <a:ext uri="{63B3BB69-23CF-44E3-9099-C40C66FF867C}">
                  <a14:compatExt spid="_x0000_s297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39" name="Group Box 43" hidden="1">
              <a:extLst>
                <a:ext uri="{63B3BB69-23CF-44E3-9099-C40C66FF867C}">
                  <a14:compatExt spid="_x0000_s297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0" name="Group Box 44" hidden="1">
              <a:extLst>
                <a:ext uri="{63B3BB69-23CF-44E3-9099-C40C66FF867C}">
                  <a14:compatExt spid="_x0000_s297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15</xdr:col>
          <xdr:colOff>219075</xdr:colOff>
          <xdr:row>44</xdr:row>
          <xdr:rowOff>104775</xdr:rowOff>
        </xdr:to>
        <xdr:sp macro="" textlink="">
          <xdr:nvSpPr>
            <xdr:cNvPr id="29741" name="Group Box 45" hidden="1">
              <a:extLst>
                <a:ext uri="{63B3BB69-23CF-44E3-9099-C40C66FF867C}">
                  <a14:compatExt spid="_x0000_s297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2" name="Group Box 46" hidden="1">
              <a:extLst>
                <a:ext uri="{63B3BB69-23CF-44E3-9099-C40C66FF867C}">
                  <a14:compatExt spid="_x0000_s297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3" name="Group Box 47" hidden="1">
              <a:extLst>
                <a:ext uri="{63B3BB69-23CF-44E3-9099-C40C66FF867C}">
                  <a14:compatExt spid="_x0000_s297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4" name="Group Box 48" hidden="1">
              <a:extLst>
                <a:ext uri="{63B3BB69-23CF-44E3-9099-C40C66FF867C}">
                  <a14:compatExt spid="_x0000_s297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45" name="Group Box 49" hidden="1">
              <a:extLst>
                <a:ext uri="{63B3BB69-23CF-44E3-9099-C40C66FF867C}">
                  <a14:compatExt spid="_x0000_s297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46" name="Group Box 50" hidden="1">
              <a:extLst>
                <a:ext uri="{63B3BB69-23CF-44E3-9099-C40C66FF867C}">
                  <a14:compatExt spid="_x0000_s29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15</xdr:col>
          <xdr:colOff>219075</xdr:colOff>
          <xdr:row>43</xdr:row>
          <xdr:rowOff>66675</xdr:rowOff>
        </xdr:to>
        <xdr:sp macro="" textlink="">
          <xdr:nvSpPr>
            <xdr:cNvPr id="29747" name="Group Box 51" hidden="1">
              <a:extLst>
                <a:ext uri="{63B3BB69-23CF-44E3-9099-C40C66FF867C}">
                  <a14:compatExt spid="_x0000_s29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48" name="Group Box 52" hidden="1">
              <a:extLst>
                <a:ext uri="{63B3BB69-23CF-44E3-9099-C40C66FF867C}">
                  <a14:compatExt spid="_x0000_s297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49" name="Group Box 53" hidden="1">
              <a:extLst>
                <a:ext uri="{63B3BB69-23CF-44E3-9099-C40C66FF867C}">
                  <a14:compatExt spid="_x0000_s29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50" name="Group Box 54" hidden="1">
              <a:extLst>
                <a:ext uri="{63B3BB69-23CF-44E3-9099-C40C66FF867C}">
                  <a14:compatExt spid="_x0000_s297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51" name="Group Box 55" hidden="1">
              <a:extLst>
                <a:ext uri="{63B3BB69-23CF-44E3-9099-C40C66FF867C}">
                  <a14:compatExt spid="_x0000_s297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2" name="Group Box 56" hidden="1">
              <a:extLst>
                <a:ext uri="{63B3BB69-23CF-44E3-9099-C40C66FF867C}">
                  <a14:compatExt spid="_x0000_s29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15</xdr:col>
          <xdr:colOff>219075</xdr:colOff>
          <xdr:row>42</xdr:row>
          <xdr:rowOff>66675</xdr:rowOff>
        </xdr:to>
        <xdr:sp macro="" textlink="">
          <xdr:nvSpPr>
            <xdr:cNvPr id="29753" name="Group Box 57" hidden="1">
              <a:extLst>
                <a:ext uri="{63B3BB69-23CF-44E3-9099-C40C66FF867C}">
                  <a14:compatExt spid="_x0000_s29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4" name="Group Box 58" hidden="1">
              <a:extLst>
                <a:ext uri="{63B3BB69-23CF-44E3-9099-C40C66FF867C}">
                  <a14:compatExt spid="_x0000_s297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5" name="Group Box 59" hidden="1">
              <a:extLst>
                <a:ext uri="{63B3BB69-23CF-44E3-9099-C40C66FF867C}">
                  <a14:compatExt spid="_x0000_s297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6" name="Group Box 60" hidden="1">
              <a:extLst>
                <a:ext uri="{63B3BB69-23CF-44E3-9099-C40C66FF867C}">
                  <a14:compatExt spid="_x0000_s29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7" name="Group Box 61" hidden="1">
              <a:extLst>
                <a:ext uri="{63B3BB69-23CF-44E3-9099-C40C66FF867C}">
                  <a14:compatExt spid="_x0000_s297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1190625</xdr:colOff>
          <xdr:row>42</xdr:row>
          <xdr:rowOff>66675</xdr:rowOff>
        </xdr:to>
        <xdr:sp macro="" textlink="">
          <xdr:nvSpPr>
            <xdr:cNvPr id="29759" name="Group Box 63" hidden="1">
              <a:extLst>
                <a:ext uri="{63B3BB69-23CF-44E3-9099-C40C66FF867C}">
                  <a14:compatExt spid="_x0000_s29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1190625</xdr:colOff>
          <xdr:row>43</xdr:row>
          <xdr:rowOff>66675</xdr:rowOff>
        </xdr:to>
        <xdr:sp macro="" textlink="">
          <xdr:nvSpPr>
            <xdr:cNvPr id="29760" name="Group Box 64" hidden="1">
              <a:extLst>
                <a:ext uri="{63B3BB69-23CF-44E3-9099-C40C66FF867C}">
                  <a14:compatExt spid="_x0000_s297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61" name="Group Box 65" hidden="1">
              <a:extLst>
                <a:ext uri="{63B3BB69-23CF-44E3-9099-C40C66FF867C}">
                  <a14:compatExt spid="_x0000_s297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5</xdr:col>
          <xdr:colOff>1190625</xdr:colOff>
          <xdr:row>44</xdr:row>
          <xdr:rowOff>104775</xdr:rowOff>
        </xdr:to>
        <xdr:sp macro="" textlink="">
          <xdr:nvSpPr>
            <xdr:cNvPr id="29762" name="Group Box 66" hidden="1">
              <a:extLst>
                <a:ext uri="{63B3BB69-23CF-44E3-9099-C40C66FF867C}">
                  <a14:compatExt spid="_x0000_s297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Group Box 27</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is.survey@unesco.org" TargetMode="External"/><Relationship Id="rId2" Type="http://schemas.openxmlformats.org/officeDocument/2006/relationships/hyperlink" Target="mailto:uis.survey@unesco.org" TargetMode="External"/><Relationship Id="rId1" Type="http://schemas.openxmlformats.org/officeDocument/2006/relationships/hyperlink" Target="http://www.uis.unesco.org/UISQuestionnaires/Pages/country.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uis.unesco.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67"/>
  <sheetViews>
    <sheetView showGridLines="0" tabSelected="1" zoomScaleNormal="100" workbookViewId="0">
      <pane ySplit="7" topLeftCell="A8" activePane="bottomLeft" state="frozen"/>
      <selection pane="bottomLeft" activeCell="A8" sqref="A8"/>
    </sheetView>
  </sheetViews>
  <sheetFormatPr defaultColWidth="9.140625" defaultRowHeight="15" x14ac:dyDescent="0.25"/>
  <cols>
    <col min="1" max="1" width="3.7109375" style="76" customWidth="1"/>
    <col min="2" max="2" width="15.140625" style="77" customWidth="1"/>
    <col min="3" max="3" width="24" style="77" customWidth="1"/>
    <col min="4" max="4" width="17" style="76" customWidth="1"/>
    <col min="5" max="5" width="5.7109375" style="76" customWidth="1"/>
    <col min="6" max="6" width="10.28515625" style="76" customWidth="1"/>
    <col min="7" max="7" width="15.42578125" style="76" customWidth="1"/>
    <col min="8" max="8" width="14.42578125" style="76" customWidth="1"/>
    <col min="9" max="9" width="3.85546875" style="76" customWidth="1"/>
    <col min="10" max="10" width="3.7109375" style="76" customWidth="1"/>
    <col min="11" max="13" width="9.85546875" style="76" customWidth="1"/>
    <col min="14" max="14" width="46.85546875" style="76" customWidth="1"/>
    <col min="15" max="15" width="3.7109375" style="76" customWidth="1"/>
    <col min="16" max="16" width="9.140625" style="56"/>
    <col min="17" max="17" width="9.85546875" style="56" bestFit="1" customWidth="1"/>
    <col min="18" max="18" width="9.42578125" style="56" bestFit="1" customWidth="1"/>
    <col min="19" max="16384" width="9.140625" style="56"/>
  </cols>
  <sheetData>
    <row r="1" spans="1:26" ht="6" customHeight="1" x14ac:dyDescent="0.25">
      <c r="A1" s="54"/>
      <c r="B1" s="55"/>
      <c r="C1" s="55"/>
      <c r="D1" s="54"/>
      <c r="E1" s="54"/>
      <c r="F1" s="54"/>
      <c r="G1" s="54"/>
      <c r="H1" s="54"/>
      <c r="I1" s="54"/>
      <c r="J1" s="54"/>
      <c r="K1" s="54"/>
      <c r="L1" s="54"/>
      <c r="M1" s="54"/>
      <c r="N1" s="54"/>
      <c r="O1" s="54"/>
    </row>
    <row r="2" spans="1:26" ht="150" customHeight="1" x14ac:dyDescent="0.5">
      <c r="A2" s="54"/>
      <c r="B2" s="289" t="s">
        <v>1893</v>
      </c>
      <c r="C2" s="290"/>
      <c r="D2" s="290"/>
      <c r="E2" s="290"/>
      <c r="F2" s="290"/>
      <c r="G2" s="290"/>
      <c r="H2" s="290"/>
      <c r="I2" s="290"/>
      <c r="J2" s="290"/>
      <c r="K2" s="290"/>
      <c r="L2" s="290"/>
      <c r="M2" s="290"/>
      <c r="N2" s="290"/>
      <c r="O2" s="54"/>
    </row>
    <row r="3" spans="1:26" s="59" customFormat="1" ht="5.0999999999999996" customHeight="1" x14ac:dyDescent="0.25">
      <c r="A3" s="57"/>
      <c r="B3" s="58"/>
      <c r="C3" s="58"/>
      <c r="D3" s="58"/>
      <c r="E3" s="58"/>
      <c r="F3" s="58"/>
      <c r="G3" s="58"/>
      <c r="H3" s="58"/>
      <c r="I3" s="58"/>
      <c r="J3" s="58"/>
      <c r="K3" s="58"/>
      <c r="L3" s="58"/>
      <c r="M3" s="58"/>
      <c r="N3" s="58"/>
      <c r="O3" s="57"/>
      <c r="P3" s="56"/>
      <c r="Q3" s="56"/>
      <c r="R3" s="56"/>
      <c r="S3" s="56"/>
      <c r="T3" s="56"/>
      <c r="U3" s="56"/>
      <c r="V3" s="56"/>
      <c r="W3" s="56"/>
      <c r="X3" s="56"/>
      <c r="Y3" s="56"/>
      <c r="Z3" s="56"/>
    </row>
    <row r="4" spans="1:26" s="59" customFormat="1" ht="24" customHeight="1" x14ac:dyDescent="0.25">
      <c r="A4" s="57"/>
      <c r="B4" s="291" t="s">
        <v>1862</v>
      </c>
      <c r="C4" s="291"/>
      <c r="D4" s="291"/>
      <c r="E4" s="291"/>
      <c r="F4" s="291"/>
      <c r="G4" s="291"/>
      <c r="H4" s="291"/>
      <c r="I4" s="291"/>
      <c r="J4" s="291"/>
      <c r="K4" s="291"/>
      <c r="L4" s="291"/>
      <c r="M4" s="291"/>
      <c r="N4" s="291"/>
      <c r="O4" s="57"/>
      <c r="P4" s="56"/>
      <c r="Q4" s="56"/>
      <c r="R4" s="56"/>
      <c r="S4" s="56"/>
      <c r="T4" s="56"/>
      <c r="U4" s="56"/>
      <c r="V4" s="56"/>
      <c r="W4" s="56"/>
      <c r="X4" s="56"/>
      <c r="Y4" s="56"/>
      <c r="Z4" s="56"/>
    </row>
    <row r="5" spans="1:26" s="59" customFormat="1" ht="5.0999999999999996" customHeight="1" x14ac:dyDescent="0.25">
      <c r="A5" s="57"/>
      <c r="B5" s="58"/>
      <c r="C5" s="58"/>
      <c r="D5" s="58"/>
      <c r="E5" s="58"/>
      <c r="F5" s="58"/>
      <c r="G5" s="58"/>
      <c r="H5" s="58"/>
      <c r="I5" s="58"/>
      <c r="J5" s="58"/>
      <c r="K5" s="58"/>
      <c r="L5" s="58"/>
      <c r="M5" s="58"/>
      <c r="N5" s="58"/>
      <c r="O5" s="57"/>
      <c r="P5" s="56"/>
      <c r="Q5" s="56"/>
      <c r="R5" s="56"/>
      <c r="S5" s="56"/>
      <c r="T5" s="56"/>
      <c r="U5" s="56"/>
      <c r="V5" s="56"/>
      <c r="W5" s="56"/>
      <c r="X5" s="56"/>
      <c r="Y5" s="56"/>
      <c r="Z5" s="56"/>
    </row>
    <row r="6" spans="1:26" s="59" customFormat="1" ht="24" customHeight="1" x14ac:dyDescent="0.25">
      <c r="A6" s="57"/>
      <c r="B6" s="292" t="s">
        <v>1863</v>
      </c>
      <c r="C6" s="292"/>
      <c r="D6" s="292"/>
      <c r="E6" s="292"/>
      <c r="F6" s="292"/>
      <c r="G6" s="292"/>
      <c r="H6" s="292"/>
      <c r="I6" s="292"/>
      <c r="J6" s="292"/>
      <c r="K6" s="292"/>
      <c r="L6" s="292"/>
      <c r="M6" s="292"/>
      <c r="N6" s="292"/>
      <c r="O6" s="57"/>
      <c r="P6" s="56"/>
      <c r="Q6" s="56"/>
      <c r="R6" s="56"/>
      <c r="S6" s="56"/>
      <c r="T6" s="56"/>
      <c r="U6" s="56"/>
      <c r="V6" s="56"/>
      <c r="W6" s="56"/>
      <c r="X6" s="56"/>
      <c r="Y6" s="56"/>
      <c r="Z6" s="56"/>
    </row>
    <row r="7" spans="1:26" s="59" customFormat="1" ht="5.0999999999999996" customHeight="1" x14ac:dyDescent="0.25">
      <c r="A7" s="57"/>
      <c r="B7" s="60"/>
      <c r="C7" s="60"/>
      <c r="D7" s="60"/>
      <c r="E7" s="60"/>
      <c r="F7" s="60"/>
      <c r="G7" s="60"/>
      <c r="H7" s="60"/>
      <c r="I7" s="60"/>
      <c r="J7" s="60"/>
      <c r="K7" s="60"/>
      <c r="L7" s="60"/>
      <c r="M7" s="60"/>
      <c r="N7" s="60"/>
      <c r="O7" s="57"/>
      <c r="P7" s="56"/>
      <c r="Q7" s="56"/>
      <c r="R7" s="56"/>
      <c r="S7" s="56"/>
      <c r="T7" s="56"/>
      <c r="U7" s="56"/>
      <c r="V7" s="56"/>
      <c r="W7" s="56"/>
      <c r="X7" s="56"/>
      <c r="Y7" s="56"/>
      <c r="Z7" s="56"/>
    </row>
    <row r="8" spans="1:26" s="59" customFormat="1" ht="79.5" customHeight="1" x14ac:dyDescent="0.25">
      <c r="A8" s="57"/>
      <c r="B8" s="293" t="s">
        <v>1814</v>
      </c>
      <c r="C8" s="293"/>
      <c r="D8" s="293"/>
      <c r="E8" s="293"/>
      <c r="F8" s="293"/>
      <c r="G8" s="293"/>
      <c r="H8" s="293"/>
      <c r="I8" s="293"/>
      <c r="J8" s="293"/>
      <c r="K8" s="293"/>
      <c r="L8" s="293"/>
      <c r="M8" s="293"/>
      <c r="N8" s="293"/>
      <c r="O8" s="57"/>
      <c r="P8" s="56"/>
      <c r="Q8" s="56"/>
      <c r="R8" s="56"/>
      <c r="S8" s="56"/>
      <c r="T8" s="56"/>
      <c r="U8" s="56"/>
      <c r="V8" s="56"/>
      <c r="W8" s="56"/>
      <c r="X8" s="56"/>
      <c r="Y8" s="56"/>
      <c r="Z8" s="56"/>
    </row>
    <row r="9" spans="1:26" s="59" customFormat="1" ht="5.0999999999999996" customHeight="1" x14ac:dyDescent="0.25">
      <c r="A9" s="57"/>
      <c r="B9" s="58"/>
      <c r="C9" s="58"/>
      <c r="D9" s="58"/>
      <c r="E9" s="58"/>
      <c r="F9" s="58"/>
      <c r="G9" s="58"/>
      <c r="H9" s="58"/>
      <c r="I9" s="58"/>
      <c r="J9" s="58"/>
      <c r="K9" s="58"/>
      <c r="L9" s="58"/>
      <c r="M9" s="58"/>
      <c r="N9" s="58"/>
      <c r="O9" s="57"/>
      <c r="P9" s="56"/>
      <c r="Q9" s="56"/>
      <c r="R9" s="56"/>
      <c r="S9" s="56"/>
      <c r="T9" s="56"/>
      <c r="U9" s="56"/>
      <c r="V9" s="56"/>
      <c r="W9" s="56"/>
      <c r="X9" s="56"/>
      <c r="Y9" s="56"/>
      <c r="Z9" s="56"/>
    </row>
    <row r="10" spans="1:26" s="59" customFormat="1" ht="24" customHeight="1" x14ac:dyDescent="0.25">
      <c r="A10" s="57"/>
      <c r="B10" s="294" t="s">
        <v>620</v>
      </c>
      <c r="C10" s="294"/>
      <c r="D10" s="294"/>
      <c r="E10" s="294"/>
      <c r="F10" s="294"/>
      <c r="G10" s="294"/>
      <c r="H10" s="294"/>
      <c r="I10" s="294"/>
      <c r="J10" s="294"/>
      <c r="K10" s="294"/>
      <c r="L10" s="294"/>
      <c r="M10" s="294"/>
      <c r="N10" s="294"/>
      <c r="O10" s="57"/>
      <c r="P10" s="56"/>
      <c r="Q10" s="56"/>
      <c r="R10" s="56"/>
      <c r="S10" s="56"/>
      <c r="T10" s="56"/>
      <c r="U10" s="56"/>
      <c r="V10" s="56"/>
      <c r="W10" s="56"/>
      <c r="X10" s="56"/>
      <c r="Y10" s="56"/>
      <c r="Z10" s="56"/>
    </row>
    <row r="11" spans="1:26" s="59" customFormat="1" ht="5.0999999999999996" customHeight="1" x14ac:dyDescent="0.25">
      <c r="A11" s="57"/>
      <c r="B11" s="288"/>
      <c r="C11" s="288"/>
      <c r="D11" s="288"/>
      <c r="E11" s="288"/>
      <c r="F11" s="288"/>
      <c r="G11" s="288"/>
      <c r="H11" s="288"/>
      <c r="I11" s="288"/>
      <c r="J11" s="288"/>
      <c r="K11" s="288"/>
      <c r="L11" s="288"/>
      <c r="M11" s="288"/>
      <c r="N11" s="288"/>
      <c r="O11" s="57"/>
      <c r="P11" s="56"/>
      <c r="Q11" s="56"/>
      <c r="R11" s="56"/>
      <c r="S11" s="56"/>
      <c r="T11" s="56"/>
      <c r="U11" s="56"/>
      <c r="V11" s="56"/>
      <c r="W11" s="56"/>
      <c r="X11" s="56"/>
      <c r="Y11" s="56"/>
      <c r="Z11" s="56"/>
    </row>
    <row r="12" spans="1:26" s="62" customFormat="1" ht="44.25" customHeight="1" x14ac:dyDescent="0.25">
      <c r="A12" s="61"/>
      <c r="B12" s="61" t="s">
        <v>1835</v>
      </c>
      <c r="C12" s="61"/>
      <c r="D12" s="61"/>
      <c r="E12" s="61"/>
      <c r="F12" s="61"/>
      <c r="G12" s="61"/>
      <c r="H12" s="61"/>
      <c r="I12" s="61"/>
      <c r="J12" s="61"/>
      <c r="K12" s="61"/>
      <c r="L12" s="61"/>
      <c r="M12" s="61"/>
      <c r="N12" s="61"/>
      <c r="O12" s="61"/>
      <c r="P12" s="56"/>
      <c r="Q12" s="56"/>
      <c r="R12" s="56"/>
      <c r="S12" s="56"/>
      <c r="T12" s="56"/>
      <c r="U12" s="56"/>
      <c r="V12" s="56"/>
      <c r="W12" s="56"/>
      <c r="X12" s="56"/>
      <c r="Y12" s="56"/>
      <c r="Z12" s="56"/>
    </row>
    <row r="13" spans="1:26" s="62" customFormat="1" ht="23.25" customHeight="1" x14ac:dyDescent="0.25">
      <c r="A13" s="61"/>
      <c r="B13" s="295" t="s">
        <v>621</v>
      </c>
      <c r="C13" s="295"/>
      <c r="D13" s="295"/>
      <c r="E13" s="295"/>
      <c r="F13" s="295"/>
      <c r="G13" s="295"/>
      <c r="H13" s="295"/>
      <c r="I13" s="295"/>
      <c r="J13" s="296" t="s">
        <v>0</v>
      </c>
      <c r="K13" s="296"/>
      <c r="L13" s="296"/>
      <c r="M13" s="296"/>
      <c r="N13" s="296"/>
      <c r="O13" s="61"/>
      <c r="P13" s="56"/>
      <c r="Q13" s="56"/>
      <c r="R13" s="56"/>
      <c r="S13" s="56"/>
      <c r="T13" s="56"/>
      <c r="U13" s="56"/>
      <c r="V13" s="56"/>
      <c r="W13" s="56"/>
      <c r="X13" s="56"/>
      <c r="Y13" s="56"/>
      <c r="Z13" s="56"/>
    </row>
    <row r="14" spans="1:26" s="62" customFormat="1" ht="23.25" customHeight="1" x14ac:dyDescent="0.25">
      <c r="A14" s="61"/>
      <c r="B14" s="295" t="s">
        <v>622</v>
      </c>
      <c r="C14" s="295"/>
      <c r="D14" s="295"/>
      <c r="E14" s="295"/>
      <c r="F14" s="295"/>
      <c r="G14" s="295"/>
      <c r="H14" s="295"/>
      <c r="I14" s="295"/>
      <c r="J14" s="296" t="s">
        <v>1</v>
      </c>
      <c r="K14" s="296"/>
      <c r="L14" s="296"/>
      <c r="M14" s="296"/>
      <c r="N14" s="296"/>
      <c r="O14" s="61"/>
      <c r="P14" s="56"/>
      <c r="Q14" s="56"/>
      <c r="R14" s="56"/>
      <c r="S14" s="56"/>
      <c r="T14" s="56"/>
      <c r="U14" s="56"/>
      <c r="V14" s="56"/>
      <c r="W14" s="56"/>
      <c r="X14" s="56"/>
      <c r="Y14" s="56"/>
      <c r="Z14" s="56"/>
    </row>
    <row r="15" spans="1:26" s="59" customFormat="1" ht="5.0999999999999996" customHeight="1" x14ac:dyDescent="0.25">
      <c r="A15" s="57"/>
      <c r="B15" s="63"/>
      <c r="C15" s="64"/>
      <c r="D15" s="64"/>
      <c r="E15" s="64"/>
      <c r="F15" s="64"/>
      <c r="G15" s="64"/>
      <c r="H15" s="64"/>
      <c r="I15" s="64"/>
      <c r="J15" s="64"/>
      <c r="K15" s="64"/>
      <c r="L15" s="64"/>
      <c r="M15" s="64"/>
      <c r="N15" s="64"/>
      <c r="O15" s="57"/>
      <c r="P15" s="56"/>
      <c r="Q15" s="56"/>
      <c r="R15" s="56"/>
      <c r="S15" s="56"/>
      <c r="T15" s="56"/>
      <c r="U15" s="56"/>
      <c r="V15" s="56"/>
      <c r="W15" s="56"/>
      <c r="X15" s="56"/>
      <c r="Y15" s="56"/>
      <c r="Z15" s="56"/>
    </row>
    <row r="16" spans="1:26" s="67" customFormat="1" ht="18.75" x14ac:dyDescent="0.25">
      <c r="A16" s="65"/>
      <c r="B16" s="297" t="s">
        <v>623</v>
      </c>
      <c r="C16" s="297"/>
      <c r="D16" s="297"/>
      <c r="E16" s="297"/>
      <c r="F16" s="297"/>
      <c r="G16" s="297"/>
      <c r="H16" s="297"/>
      <c r="I16" s="297"/>
      <c r="J16" s="297"/>
      <c r="K16" s="297"/>
      <c r="L16" s="297"/>
      <c r="M16" s="297"/>
      <c r="N16" s="297"/>
      <c r="O16" s="66"/>
      <c r="P16" s="56"/>
      <c r="Q16" s="56"/>
      <c r="R16" s="56"/>
      <c r="S16" s="56"/>
      <c r="T16" s="56"/>
      <c r="U16" s="56"/>
      <c r="V16" s="56"/>
      <c r="W16" s="56"/>
      <c r="X16" s="56"/>
      <c r="Y16" s="56"/>
      <c r="Z16" s="56"/>
    </row>
    <row r="17" spans="1:26" s="69" customFormat="1" ht="53.25" customHeight="1" x14ac:dyDescent="0.25">
      <c r="A17" s="65"/>
      <c r="B17" s="293" t="s">
        <v>1864</v>
      </c>
      <c r="C17" s="293"/>
      <c r="D17" s="293"/>
      <c r="E17" s="293"/>
      <c r="F17" s="293"/>
      <c r="G17" s="293"/>
      <c r="H17" s="293"/>
      <c r="I17" s="293"/>
      <c r="J17" s="293"/>
      <c r="K17" s="293"/>
      <c r="L17" s="293"/>
      <c r="M17" s="293"/>
      <c r="N17" s="293"/>
      <c r="O17" s="68"/>
      <c r="P17" s="56"/>
      <c r="Q17" s="56"/>
      <c r="R17" s="56"/>
      <c r="S17" s="56"/>
      <c r="T17" s="56"/>
      <c r="U17" s="56"/>
      <c r="V17" s="56"/>
      <c r="W17" s="56"/>
      <c r="X17" s="56"/>
      <c r="Y17" s="56"/>
      <c r="Z17" s="56"/>
    </row>
    <row r="18" spans="1:26" s="59" customFormat="1" ht="5.0999999999999996" customHeight="1" x14ac:dyDescent="0.25">
      <c r="A18" s="57"/>
      <c r="B18" s="141"/>
      <c r="C18" s="141"/>
      <c r="D18" s="141"/>
      <c r="E18" s="141"/>
      <c r="F18" s="141"/>
      <c r="G18" s="141"/>
      <c r="H18" s="141"/>
      <c r="I18" s="141"/>
      <c r="J18" s="141"/>
      <c r="K18" s="141"/>
      <c r="L18" s="141"/>
      <c r="M18" s="141"/>
      <c r="N18" s="141"/>
      <c r="O18" s="57"/>
      <c r="P18" s="56"/>
      <c r="Q18" s="56"/>
      <c r="R18" s="56"/>
      <c r="S18" s="56"/>
      <c r="T18" s="56"/>
      <c r="U18" s="56"/>
      <c r="V18" s="56"/>
      <c r="W18" s="56"/>
      <c r="X18" s="56"/>
      <c r="Y18" s="56"/>
      <c r="Z18" s="56"/>
    </row>
    <row r="19" spans="1:26" s="59" customFormat="1" ht="23.25" customHeight="1" x14ac:dyDescent="0.25">
      <c r="A19" s="57"/>
      <c r="B19" s="297" t="s">
        <v>624</v>
      </c>
      <c r="C19" s="297"/>
      <c r="D19" s="297"/>
      <c r="E19" s="297"/>
      <c r="F19" s="297"/>
      <c r="G19" s="297"/>
      <c r="H19" s="297"/>
      <c r="I19" s="297"/>
      <c r="J19" s="297"/>
      <c r="K19" s="297"/>
      <c r="L19" s="297"/>
      <c r="M19" s="297"/>
      <c r="N19" s="297"/>
      <c r="O19" s="57"/>
      <c r="P19" s="56"/>
      <c r="Q19" s="56"/>
      <c r="R19" s="56"/>
      <c r="S19" s="56"/>
      <c r="T19" s="56"/>
      <c r="U19" s="56"/>
      <c r="V19" s="56"/>
      <c r="W19" s="56"/>
      <c r="X19" s="56"/>
      <c r="Y19" s="56"/>
      <c r="Z19" s="56"/>
    </row>
    <row r="20" spans="1:26" s="62" customFormat="1" ht="79.5" customHeight="1" x14ac:dyDescent="0.25">
      <c r="A20" s="61"/>
      <c r="B20" s="293" t="s">
        <v>1827</v>
      </c>
      <c r="C20" s="293"/>
      <c r="D20" s="293"/>
      <c r="E20" s="293"/>
      <c r="F20" s="293"/>
      <c r="G20" s="293"/>
      <c r="H20" s="293"/>
      <c r="I20" s="293"/>
      <c r="J20" s="293"/>
      <c r="K20" s="293"/>
      <c r="L20" s="293"/>
      <c r="M20" s="293"/>
      <c r="N20" s="293"/>
      <c r="O20" s="61"/>
      <c r="P20" s="56"/>
      <c r="Q20" s="56"/>
      <c r="R20" s="56"/>
      <c r="S20" s="56"/>
      <c r="T20" s="56"/>
      <c r="U20" s="56"/>
      <c r="V20" s="56"/>
      <c r="W20" s="56"/>
      <c r="X20" s="56"/>
      <c r="Y20" s="56"/>
      <c r="Z20" s="56"/>
    </row>
    <row r="21" spans="1:26" s="59" customFormat="1" ht="18.75" x14ac:dyDescent="0.25">
      <c r="A21" s="57"/>
      <c r="B21" s="297" t="s">
        <v>625</v>
      </c>
      <c r="C21" s="297"/>
      <c r="D21" s="297"/>
      <c r="E21" s="297"/>
      <c r="F21" s="297"/>
      <c r="G21" s="297"/>
      <c r="H21" s="297"/>
      <c r="I21" s="297"/>
      <c r="J21" s="297"/>
      <c r="K21" s="297"/>
      <c r="L21" s="297"/>
      <c r="M21" s="297"/>
      <c r="N21" s="297"/>
      <c r="O21" s="57"/>
      <c r="P21" s="56"/>
      <c r="Q21" s="56"/>
      <c r="R21" s="56"/>
      <c r="S21" s="56"/>
      <c r="T21" s="56"/>
      <c r="U21" s="56"/>
      <c r="V21" s="56"/>
      <c r="W21" s="56"/>
      <c r="X21" s="56"/>
      <c r="Y21" s="56"/>
      <c r="Z21" s="56"/>
    </row>
    <row r="22" spans="1:26" s="62" customFormat="1" ht="79.5" customHeight="1" x14ac:dyDescent="0.25">
      <c r="A22" s="61"/>
      <c r="B22" s="293" t="s">
        <v>1828</v>
      </c>
      <c r="C22" s="293"/>
      <c r="D22" s="293"/>
      <c r="E22" s="293"/>
      <c r="F22" s="293"/>
      <c r="G22" s="293"/>
      <c r="H22" s="293"/>
      <c r="I22" s="293"/>
      <c r="J22" s="293"/>
      <c r="K22" s="293"/>
      <c r="L22" s="293"/>
      <c r="M22" s="293"/>
      <c r="N22" s="293"/>
      <c r="O22" s="61"/>
      <c r="P22" s="56"/>
      <c r="Q22" s="56"/>
      <c r="R22" s="56"/>
      <c r="S22" s="56"/>
      <c r="T22" s="56"/>
      <c r="U22" s="56"/>
      <c r="V22" s="56"/>
      <c r="W22" s="56"/>
      <c r="X22" s="56"/>
      <c r="Y22" s="56"/>
      <c r="Z22" s="56"/>
    </row>
    <row r="23" spans="1:26" s="62" customFormat="1" ht="4.5" customHeight="1" x14ac:dyDescent="0.25">
      <c r="A23" s="61"/>
      <c r="B23" s="142"/>
      <c r="C23" s="142"/>
      <c r="D23" s="142"/>
      <c r="E23" s="142"/>
      <c r="F23" s="142"/>
      <c r="G23" s="142"/>
      <c r="H23" s="142"/>
      <c r="I23" s="142"/>
      <c r="J23" s="142"/>
      <c r="K23" s="142"/>
      <c r="L23" s="142"/>
      <c r="M23" s="142"/>
      <c r="N23" s="142"/>
      <c r="O23" s="61"/>
      <c r="P23" s="56"/>
      <c r="Q23" s="56"/>
      <c r="R23" s="56"/>
      <c r="S23" s="56"/>
      <c r="T23" s="56"/>
      <c r="U23" s="56"/>
      <c r="V23" s="56"/>
      <c r="W23" s="56"/>
      <c r="X23" s="56"/>
      <c r="Y23" s="56"/>
      <c r="Z23" s="56"/>
    </row>
    <row r="24" spans="1:26" s="59" customFormat="1" ht="24" customHeight="1" x14ac:dyDescent="0.25">
      <c r="A24" s="57"/>
      <c r="B24" s="294" t="s">
        <v>626</v>
      </c>
      <c r="C24" s="294"/>
      <c r="D24" s="294"/>
      <c r="E24" s="294"/>
      <c r="F24" s="294"/>
      <c r="G24" s="294"/>
      <c r="H24" s="294"/>
      <c r="I24" s="294"/>
      <c r="J24" s="294"/>
      <c r="K24" s="294"/>
      <c r="L24" s="294"/>
      <c r="M24" s="294"/>
      <c r="N24" s="294"/>
      <c r="O24" s="57"/>
      <c r="P24" s="56"/>
      <c r="Q24" s="56"/>
      <c r="R24" s="56"/>
      <c r="S24" s="56"/>
      <c r="T24" s="56"/>
      <c r="U24" s="56"/>
      <c r="V24" s="56"/>
      <c r="W24" s="56"/>
      <c r="X24" s="56"/>
      <c r="Y24" s="56"/>
      <c r="Z24" s="56"/>
    </row>
    <row r="25" spans="1:26" s="62" customFormat="1" ht="68.25" customHeight="1" x14ac:dyDescent="0.25">
      <c r="A25" s="61"/>
      <c r="B25" s="293" t="s">
        <v>1817</v>
      </c>
      <c r="C25" s="293"/>
      <c r="D25" s="293"/>
      <c r="E25" s="293"/>
      <c r="F25" s="293"/>
      <c r="G25" s="293"/>
      <c r="H25" s="293"/>
      <c r="I25" s="293"/>
      <c r="J25" s="293"/>
      <c r="K25" s="293"/>
      <c r="L25" s="293"/>
      <c r="M25" s="293"/>
      <c r="N25" s="293"/>
      <c r="O25" s="61"/>
      <c r="P25" s="56"/>
      <c r="Q25" s="56"/>
      <c r="R25" s="56"/>
      <c r="S25" s="56"/>
      <c r="T25" s="56"/>
      <c r="U25" s="56"/>
      <c r="V25" s="56"/>
      <c r="W25" s="56"/>
      <c r="X25" s="56"/>
      <c r="Y25" s="56"/>
      <c r="Z25" s="56"/>
    </row>
    <row r="26" spans="1:26" s="59" customFormat="1" ht="24" customHeight="1" x14ac:dyDescent="0.25">
      <c r="A26" s="57"/>
      <c r="B26" s="294" t="s">
        <v>627</v>
      </c>
      <c r="C26" s="294"/>
      <c r="D26" s="294"/>
      <c r="E26" s="294"/>
      <c r="F26" s="294"/>
      <c r="G26" s="294"/>
      <c r="H26" s="294"/>
      <c r="I26" s="294"/>
      <c r="J26" s="294"/>
      <c r="K26" s="294"/>
      <c r="L26" s="294"/>
      <c r="M26" s="294"/>
      <c r="N26" s="294"/>
      <c r="O26" s="57"/>
      <c r="P26" s="56"/>
      <c r="Q26" s="56"/>
      <c r="R26" s="56"/>
      <c r="S26" s="56"/>
      <c r="T26" s="56"/>
      <c r="U26" s="56"/>
      <c r="V26" s="56"/>
      <c r="W26" s="56"/>
      <c r="X26" s="56"/>
      <c r="Y26" s="56"/>
      <c r="Z26" s="56"/>
    </row>
    <row r="27" spans="1:26" s="62" customFormat="1" ht="85.5" customHeight="1" x14ac:dyDescent="0.25">
      <c r="A27" s="61"/>
      <c r="B27" s="298" t="s">
        <v>1806</v>
      </c>
      <c r="C27" s="298"/>
      <c r="D27" s="298"/>
      <c r="E27" s="298"/>
      <c r="F27" s="298"/>
      <c r="G27" s="298"/>
      <c r="H27" s="298"/>
      <c r="I27" s="298"/>
      <c r="J27" s="298"/>
      <c r="K27" s="298"/>
      <c r="L27" s="298"/>
      <c r="M27" s="298"/>
      <c r="N27" s="298"/>
      <c r="O27" s="61"/>
      <c r="P27" s="56"/>
      <c r="Q27" s="56"/>
      <c r="R27" s="56"/>
      <c r="S27" s="56"/>
      <c r="T27" s="56"/>
      <c r="U27" s="56"/>
      <c r="V27" s="56"/>
      <c r="W27" s="56"/>
      <c r="X27" s="56"/>
      <c r="Y27" s="56"/>
      <c r="Z27" s="56"/>
    </row>
    <row r="28" spans="1:26" s="59" customFormat="1" ht="24" customHeight="1" x14ac:dyDescent="0.25">
      <c r="A28" s="57"/>
      <c r="B28" s="294" t="s">
        <v>628</v>
      </c>
      <c r="C28" s="294"/>
      <c r="D28" s="294"/>
      <c r="E28" s="294"/>
      <c r="F28" s="294"/>
      <c r="G28" s="294"/>
      <c r="H28" s="294"/>
      <c r="I28" s="294"/>
      <c r="J28" s="294"/>
      <c r="K28" s="294"/>
      <c r="L28" s="294"/>
      <c r="M28" s="294"/>
      <c r="N28" s="294"/>
      <c r="O28" s="57"/>
      <c r="P28" s="56"/>
      <c r="Q28" s="56"/>
      <c r="R28" s="56"/>
      <c r="S28" s="56"/>
      <c r="T28" s="56"/>
      <c r="U28" s="56"/>
      <c r="V28" s="56"/>
      <c r="W28" s="56"/>
      <c r="X28" s="56"/>
      <c r="Y28" s="56"/>
      <c r="Z28" s="56"/>
    </row>
    <row r="29" spans="1:26" s="62" customFormat="1" ht="80.25" customHeight="1" x14ac:dyDescent="0.25">
      <c r="A29" s="61"/>
      <c r="B29" s="293" t="s">
        <v>1815</v>
      </c>
      <c r="C29" s="293"/>
      <c r="D29" s="293"/>
      <c r="E29" s="293"/>
      <c r="F29" s="293"/>
      <c r="G29" s="293"/>
      <c r="H29" s="293"/>
      <c r="I29" s="293"/>
      <c r="J29" s="293"/>
      <c r="K29" s="293"/>
      <c r="L29" s="293"/>
      <c r="M29" s="293"/>
      <c r="N29" s="293"/>
      <c r="O29" s="61"/>
      <c r="P29" s="56"/>
      <c r="Q29" s="56"/>
      <c r="R29" s="56"/>
      <c r="S29" s="56"/>
      <c r="T29" s="56"/>
      <c r="U29" s="56"/>
      <c r="V29" s="56"/>
      <c r="W29" s="56"/>
      <c r="X29" s="56"/>
      <c r="Y29" s="56"/>
      <c r="Z29" s="56"/>
    </row>
    <row r="30" spans="1:26" s="59" customFormat="1" ht="133.5" customHeight="1" x14ac:dyDescent="0.25">
      <c r="A30" s="57"/>
      <c r="B30" s="55"/>
      <c r="C30" s="141"/>
      <c r="D30" s="57"/>
      <c r="E30" s="57"/>
      <c r="F30" s="57"/>
      <c r="G30" s="57"/>
      <c r="H30" s="57"/>
      <c r="I30" s="57"/>
      <c r="J30" s="57"/>
      <c r="K30" s="57"/>
      <c r="L30" s="57"/>
      <c r="M30" s="57"/>
      <c r="N30" s="57"/>
      <c r="O30" s="57"/>
      <c r="P30" s="56"/>
      <c r="Q30" s="56"/>
      <c r="R30" s="56"/>
      <c r="S30" s="56"/>
      <c r="T30" s="56"/>
      <c r="U30" s="56"/>
      <c r="V30" s="56"/>
      <c r="W30" s="56"/>
      <c r="X30" s="56"/>
      <c r="Y30" s="56"/>
      <c r="Z30" s="56"/>
    </row>
    <row r="31" spans="1:26" s="72" customFormat="1" ht="24" customHeight="1" x14ac:dyDescent="0.25">
      <c r="A31" s="70"/>
      <c r="B31" s="299" t="s">
        <v>629</v>
      </c>
      <c r="C31" s="299"/>
      <c r="D31" s="299"/>
      <c r="E31" s="299"/>
      <c r="F31" s="299"/>
      <c r="G31" s="299"/>
      <c r="H31" s="299"/>
      <c r="I31" s="299"/>
      <c r="J31" s="299"/>
      <c r="K31" s="299"/>
      <c r="L31" s="299"/>
      <c r="M31" s="299"/>
      <c r="N31" s="299"/>
      <c r="O31" s="70"/>
      <c r="P31" s="71"/>
      <c r="Q31" s="71"/>
      <c r="R31" s="71"/>
      <c r="S31" s="71"/>
      <c r="T31" s="71"/>
      <c r="U31" s="71"/>
      <c r="V31" s="71"/>
      <c r="W31" s="71"/>
      <c r="X31" s="71"/>
      <c r="Y31" s="71"/>
      <c r="Z31" s="71"/>
    </row>
    <row r="32" spans="1:26" s="62" customFormat="1" ht="57.75" customHeight="1" x14ac:dyDescent="0.25">
      <c r="A32" s="61"/>
      <c r="B32" s="293" t="s">
        <v>1829</v>
      </c>
      <c r="C32" s="293"/>
      <c r="D32" s="293"/>
      <c r="E32" s="293"/>
      <c r="F32" s="293"/>
      <c r="G32" s="293"/>
      <c r="H32" s="293"/>
      <c r="I32" s="293"/>
      <c r="J32" s="293"/>
      <c r="K32" s="293"/>
      <c r="L32" s="293"/>
      <c r="M32" s="293"/>
      <c r="N32" s="293"/>
      <c r="O32" s="61"/>
      <c r="P32" s="56"/>
      <c r="Q32" s="56"/>
      <c r="R32" s="56"/>
      <c r="S32" s="56"/>
      <c r="T32" s="56"/>
      <c r="U32" s="56"/>
      <c r="V32" s="56"/>
      <c r="W32" s="56"/>
      <c r="X32" s="56"/>
      <c r="Y32" s="56"/>
      <c r="Z32" s="56"/>
    </row>
    <row r="33" spans="1:26" s="59" customFormat="1" ht="5.0999999999999996" customHeight="1" x14ac:dyDescent="0.25">
      <c r="A33" s="57"/>
      <c r="B33" s="141"/>
      <c r="C33" s="141"/>
      <c r="D33" s="141"/>
      <c r="E33" s="141"/>
      <c r="F33" s="141"/>
      <c r="G33" s="141"/>
      <c r="H33" s="141"/>
      <c r="I33" s="141"/>
      <c r="J33" s="141"/>
      <c r="K33" s="141"/>
      <c r="L33" s="141"/>
      <c r="M33" s="141"/>
      <c r="N33" s="141"/>
      <c r="O33" s="57"/>
      <c r="P33" s="56"/>
      <c r="Q33" s="56"/>
      <c r="R33" s="56"/>
      <c r="S33" s="56"/>
      <c r="T33" s="56"/>
      <c r="U33" s="56"/>
      <c r="V33" s="56"/>
      <c r="W33" s="56"/>
      <c r="X33" s="56"/>
      <c r="Y33" s="56"/>
      <c r="Z33" s="56"/>
    </row>
    <row r="34" spans="1:26" s="72" customFormat="1" ht="24" customHeight="1" x14ac:dyDescent="0.25">
      <c r="A34" s="70"/>
      <c r="B34" s="299" t="s">
        <v>1816</v>
      </c>
      <c r="C34" s="299"/>
      <c r="D34" s="299"/>
      <c r="E34" s="299"/>
      <c r="F34" s="299"/>
      <c r="G34" s="299"/>
      <c r="H34" s="299"/>
      <c r="I34" s="299"/>
      <c r="J34" s="299"/>
      <c r="K34" s="299"/>
      <c r="L34" s="299"/>
      <c r="M34" s="299"/>
      <c r="N34" s="299"/>
      <c r="O34" s="70"/>
      <c r="P34" s="71"/>
      <c r="Q34" s="71"/>
      <c r="R34" s="71"/>
      <c r="S34" s="71"/>
      <c r="T34" s="71"/>
      <c r="U34" s="71"/>
      <c r="V34" s="71"/>
      <c r="W34" s="71"/>
      <c r="X34" s="71"/>
      <c r="Y34" s="71"/>
      <c r="Z34" s="71"/>
    </row>
    <row r="35" spans="1:26" s="62" customFormat="1" ht="93.75" customHeight="1" x14ac:dyDescent="0.25">
      <c r="A35" s="61"/>
      <c r="B35" s="293" t="s">
        <v>1830</v>
      </c>
      <c r="C35" s="293"/>
      <c r="D35" s="293"/>
      <c r="E35" s="293"/>
      <c r="F35" s="293"/>
      <c r="G35" s="293"/>
      <c r="H35" s="293"/>
      <c r="I35" s="293"/>
      <c r="J35" s="293"/>
      <c r="K35" s="293"/>
      <c r="L35" s="293"/>
      <c r="M35" s="293"/>
      <c r="N35" s="300"/>
      <c r="O35" s="61"/>
      <c r="P35" s="56"/>
      <c r="Q35" s="56"/>
      <c r="R35" s="56"/>
      <c r="S35" s="56"/>
      <c r="T35" s="56"/>
      <c r="U35" s="56"/>
      <c r="V35" s="56"/>
      <c r="W35" s="56"/>
      <c r="X35" s="56"/>
      <c r="Y35" s="56"/>
      <c r="Z35" s="56"/>
    </row>
    <row r="36" spans="1:26" s="59" customFormat="1" ht="7.5" customHeight="1" x14ac:dyDescent="0.25">
      <c r="A36" s="57"/>
      <c r="B36" s="141"/>
      <c r="C36" s="141"/>
      <c r="D36" s="141"/>
      <c r="E36" s="141"/>
      <c r="F36" s="141"/>
      <c r="G36" s="141"/>
      <c r="H36" s="141"/>
      <c r="I36" s="141"/>
      <c r="J36" s="141"/>
      <c r="K36" s="141"/>
      <c r="L36" s="141"/>
      <c r="M36" s="141"/>
      <c r="N36" s="57"/>
      <c r="O36" s="57"/>
      <c r="P36" s="56"/>
      <c r="Q36" s="56"/>
      <c r="R36" s="56"/>
      <c r="S36" s="56"/>
      <c r="T36" s="56"/>
      <c r="U36" s="56"/>
      <c r="V36" s="56"/>
      <c r="W36" s="56"/>
      <c r="X36" s="56"/>
      <c r="Y36" s="56"/>
      <c r="Z36" s="56"/>
    </row>
    <row r="37" spans="1:26" s="59" customFormat="1" ht="18.75" customHeight="1" x14ac:dyDescent="0.25">
      <c r="A37" s="57"/>
      <c r="B37" s="297" t="s">
        <v>630</v>
      </c>
      <c r="C37" s="297"/>
      <c r="D37" s="297"/>
      <c r="E37" s="297"/>
      <c r="F37" s="297"/>
      <c r="G37" s="297"/>
      <c r="H37" s="297"/>
      <c r="I37" s="297"/>
      <c r="J37" s="297"/>
      <c r="K37" s="297"/>
      <c r="L37" s="297"/>
      <c r="M37" s="297"/>
      <c r="N37" s="297"/>
      <c r="O37" s="57"/>
      <c r="P37" s="56"/>
      <c r="Q37" s="56"/>
      <c r="R37" s="56"/>
      <c r="S37" s="56"/>
      <c r="T37" s="56"/>
      <c r="U37" s="56"/>
      <c r="V37" s="56"/>
      <c r="W37" s="56"/>
      <c r="X37" s="56"/>
      <c r="Y37" s="56"/>
      <c r="Z37" s="56"/>
    </row>
    <row r="38" spans="1:26" s="62" customFormat="1" ht="74.25" customHeight="1" x14ac:dyDescent="0.25">
      <c r="A38" s="61"/>
      <c r="B38" s="293" t="s">
        <v>1831</v>
      </c>
      <c r="C38" s="293"/>
      <c r="D38" s="293"/>
      <c r="E38" s="293"/>
      <c r="F38" s="293"/>
      <c r="G38" s="293"/>
      <c r="H38" s="293"/>
      <c r="I38" s="293"/>
      <c r="J38" s="293"/>
      <c r="K38" s="293"/>
      <c r="L38" s="293"/>
      <c r="M38" s="293"/>
      <c r="N38" s="293"/>
      <c r="O38" s="61"/>
      <c r="P38" s="56"/>
      <c r="Q38" s="56"/>
      <c r="R38" s="56"/>
      <c r="S38" s="56"/>
      <c r="T38" s="56"/>
      <c r="U38" s="56"/>
      <c r="V38" s="56"/>
      <c r="W38" s="56"/>
      <c r="X38" s="56"/>
      <c r="Y38" s="56"/>
      <c r="Z38" s="56"/>
    </row>
    <row r="39" spans="1:26" s="59" customFormat="1" ht="5.0999999999999996" customHeight="1" x14ac:dyDescent="0.25">
      <c r="A39" s="57"/>
      <c r="B39" s="141"/>
      <c r="C39" s="141"/>
      <c r="D39" s="141"/>
      <c r="E39" s="141"/>
      <c r="F39" s="141"/>
      <c r="G39" s="141"/>
      <c r="H39" s="141"/>
      <c r="I39" s="141"/>
      <c r="J39" s="141"/>
      <c r="K39" s="141"/>
      <c r="L39" s="141"/>
      <c r="M39" s="141"/>
      <c r="N39" s="57"/>
      <c r="O39" s="57"/>
      <c r="P39" s="56"/>
      <c r="Q39" s="56"/>
      <c r="R39" s="56"/>
      <c r="S39" s="56"/>
      <c r="T39" s="56"/>
      <c r="U39" s="56"/>
      <c r="V39" s="56"/>
      <c r="W39" s="56"/>
      <c r="X39" s="56"/>
      <c r="Y39" s="56"/>
      <c r="Z39" s="56"/>
    </row>
    <row r="40" spans="1:26" s="59" customFormat="1" ht="18.75" customHeight="1" x14ac:dyDescent="0.25">
      <c r="A40" s="57"/>
      <c r="B40" s="297" t="s">
        <v>936</v>
      </c>
      <c r="C40" s="297"/>
      <c r="D40" s="297"/>
      <c r="E40" s="297"/>
      <c r="F40" s="297"/>
      <c r="G40" s="297"/>
      <c r="H40" s="297"/>
      <c r="I40" s="297"/>
      <c r="J40" s="297"/>
      <c r="K40" s="297"/>
      <c r="L40" s="297"/>
      <c r="M40" s="297"/>
      <c r="N40" s="297"/>
      <c r="O40" s="57"/>
      <c r="P40" s="56"/>
      <c r="Q40" s="56"/>
      <c r="R40" s="56"/>
      <c r="S40" s="56"/>
      <c r="T40" s="56"/>
      <c r="U40" s="56"/>
      <c r="V40" s="56"/>
      <c r="W40" s="56"/>
      <c r="X40" s="56"/>
      <c r="Y40" s="56"/>
      <c r="Z40" s="56"/>
    </row>
    <row r="41" spans="1:26" s="62" customFormat="1" ht="69" customHeight="1" x14ac:dyDescent="0.25">
      <c r="A41" s="61"/>
      <c r="B41" s="293" t="s">
        <v>1832</v>
      </c>
      <c r="C41" s="293"/>
      <c r="D41" s="293"/>
      <c r="E41" s="293"/>
      <c r="F41" s="293"/>
      <c r="G41" s="293"/>
      <c r="H41" s="293"/>
      <c r="I41" s="293"/>
      <c r="J41" s="293"/>
      <c r="K41" s="293"/>
      <c r="L41" s="293"/>
      <c r="M41" s="293"/>
      <c r="N41" s="293"/>
      <c r="O41" s="61"/>
      <c r="P41" s="56"/>
      <c r="Q41" s="56"/>
      <c r="R41" s="56"/>
      <c r="S41" s="56"/>
      <c r="T41" s="56"/>
      <c r="U41" s="56"/>
      <c r="V41" s="56"/>
      <c r="W41" s="56"/>
      <c r="X41" s="56"/>
      <c r="Y41" s="56"/>
      <c r="Z41" s="56"/>
    </row>
    <row r="42" spans="1:26" s="59" customFormat="1" ht="5.25" customHeight="1" x14ac:dyDescent="0.25">
      <c r="A42" s="57"/>
      <c r="B42" s="141"/>
      <c r="C42" s="141"/>
      <c r="D42" s="141"/>
      <c r="E42" s="141"/>
      <c r="F42" s="141"/>
      <c r="G42" s="141"/>
      <c r="H42" s="141"/>
      <c r="I42" s="141"/>
      <c r="J42" s="141"/>
      <c r="K42" s="141"/>
      <c r="L42" s="141"/>
      <c r="M42" s="141"/>
      <c r="N42" s="57"/>
      <c r="O42" s="57"/>
      <c r="P42" s="56"/>
      <c r="Q42" s="56"/>
      <c r="R42" s="56"/>
      <c r="S42" s="56"/>
      <c r="T42" s="56"/>
      <c r="U42" s="56"/>
      <c r="V42" s="56"/>
      <c r="W42" s="56"/>
      <c r="X42" s="56"/>
      <c r="Y42" s="56"/>
      <c r="Z42" s="56"/>
    </row>
    <row r="43" spans="1:26" s="59" customFormat="1" ht="18.75" customHeight="1" x14ac:dyDescent="0.25">
      <c r="A43" s="57"/>
      <c r="B43" s="297" t="s">
        <v>937</v>
      </c>
      <c r="C43" s="297"/>
      <c r="D43" s="297"/>
      <c r="E43" s="297"/>
      <c r="F43" s="297"/>
      <c r="G43" s="297"/>
      <c r="H43" s="297"/>
      <c r="I43" s="297"/>
      <c r="J43" s="297"/>
      <c r="K43" s="297"/>
      <c r="L43" s="297"/>
      <c r="M43" s="297"/>
      <c r="N43" s="297"/>
      <c r="O43" s="57"/>
      <c r="P43" s="56"/>
      <c r="Q43" s="56"/>
      <c r="R43" s="56"/>
      <c r="S43" s="56"/>
      <c r="T43" s="56"/>
      <c r="U43" s="56"/>
      <c r="V43" s="56"/>
      <c r="W43" s="56"/>
      <c r="X43" s="56"/>
      <c r="Y43" s="56"/>
      <c r="Z43" s="56"/>
    </row>
    <row r="44" spans="1:26" s="62" customFormat="1" ht="37.5" customHeight="1" x14ac:dyDescent="0.25">
      <c r="A44" s="61"/>
      <c r="B44" s="293" t="s">
        <v>1834</v>
      </c>
      <c r="C44" s="293"/>
      <c r="D44" s="293"/>
      <c r="E44" s="293"/>
      <c r="F44" s="293"/>
      <c r="G44" s="293"/>
      <c r="H44" s="293"/>
      <c r="I44" s="293"/>
      <c r="J44" s="293"/>
      <c r="K44" s="293"/>
      <c r="L44" s="293"/>
      <c r="M44" s="293"/>
      <c r="N44" s="293"/>
      <c r="O44" s="61"/>
      <c r="P44" s="56"/>
      <c r="Q44" s="56"/>
      <c r="R44" s="56"/>
      <c r="S44" s="56"/>
      <c r="T44" s="56"/>
      <c r="U44" s="56"/>
      <c r="V44" s="56"/>
      <c r="W44" s="56"/>
      <c r="X44" s="56"/>
      <c r="Y44" s="56"/>
      <c r="Z44" s="56"/>
    </row>
    <row r="45" spans="1:26" s="62" customFormat="1" ht="3" customHeight="1" x14ac:dyDescent="0.25">
      <c r="A45" s="61"/>
      <c r="B45" s="142"/>
      <c r="C45" s="142"/>
      <c r="D45" s="142"/>
      <c r="E45" s="142"/>
      <c r="F45" s="142"/>
      <c r="G45" s="142"/>
      <c r="H45" s="142"/>
      <c r="I45" s="142"/>
      <c r="J45" s="142"/>
      <c r="K45" s="142"/>
      <c r="L45" s="142"/>
      <c r="M45" s="142"/>
      <c r="N45" s="142"/>
      <c r="O45" s="61"/>
      <c r="P45" s="56"/>
      <c r="Q45" s="56"/>
      <c r="R45" s="56"/>
      <c r="S45" s="56"/>
      <c r="T45" s="56"/>
      <c r="U45" s="56"/>
      <c r="V45" s="56"/>
      <c r="W45" s="56"/>
      <c r="X45" s="56"/>
      <c r="Y45" s="56"/>
      <c r="Z45" s="56"/>
    </row>
    <row r="46" spans="1:26" s="59" customFormat="1" ht="18.75" customHeight="1" x14ac:dyDescent="0.25">
      <c r="A46" s="57"/>
      <c r="B46" s="297" t="s">
        <v>938</v>
      </c>
      <c r="C46" s="297"/>
      <c r="D46" s="297"/>
      <c r="E46" s="297"/>
      <c r="F46" s="297"/>
      <c r="G46" s="297"/>
      <c r="H46" s="297"/>
      <c r="I46" s="297"/>
      <c r="J46" s="297"/>
      <c r="K46" s="297"/>
      <c r="L46" s="297"/>
      <c r="M46" s="297"/>
      <c r="N46" s="297"/>
      <c r="O46" s="57"/>
      <c r="P46" s="56"/>
      <c r="Q46" s="56"/>
      <c r="R46" s="56"/>
      <c r="S46" s="56"/>
      <c r="T46" s="56"/>
      <c r="U46" s="56"/>
      <c r="V46" s="56"/>
      <c r="W46" s="56"/>
      <c r="X46" s="56"/>
      <c r="Y46" s="56"/>
      <c r="Z46" s="56"/>
    </row>
    <row r="47" spans="1:26" s="62" customFormat="1" ht="50.25" customHeight="1" x14ac:dyDescent="0.25">
      <c r="A47" s="61"/>
      <c r="B47" s="293" t="s">
        <v>1833</v>
      </c>
      <c r="C47" s="300"/>
      <c r="D47" s="300"/>
      <c r="E47" s="300"/>
      <c r="F47" s="300"/>
      <c r="G47" s="300"/>
      <c r="H47" s="300"/>
      <c r="I47" s="300"/>
      <c r="J47" s="300"/>
      <c r="K47" s="300"/>
      <c r="L47" s="300"/>
      <c r="M47" s="300"/>
      <c r="N47" s="300"/>
      <c r="O47" s="61"/>
      <c r="P47" s="56"/>
      <c r="Q47" s="56"/>
      <c r="R47" s="56"/>
      <c r="S47" s="56"/>
      <c r="T47" s="56"/>
      <c r="U47" s="56"/>
      <c r="V47" s="56"/>
      <c r="W47" s="56"/>
      <c r="X47" s="56"/>
      <c r="Y47" s="56"/>
      <c r="Z47" s="56"/>
    </row>
    <row r="48" spans="1:26" s="59" customFormat="1" ht="5.0999999999999996" customHeight="1" x14ac:dyDescent="0.25">
      <c r="A48" s="57"/>
      <c r="B48" s="141"/>
      <c r="C48" s="57"/>
      <c r="D48" s="57"/>
      <c r="E48" s="57"/>
      <c r="F48" s="57"/>
      <c r="G48" s="57"/>
      <c r="H48" s="57"/>
      <c r="I48" s="57"/>
      <c r="J48" s="57"/>
      <c r="K48" s="57"/>
      <c r="L48" s="57"/>
      <c r="M48" s="57"/>
      <c r="N48" s="57"/>
      <c r="O48" s="57"/>
      <c r="P48" s="56"/>
      <c r="Q48" s="56"/>
      <c r="R48" s="56"/>
      <c r="S48" s="56"/>
      <c r="T48" s="56"/>
      <c r="U48" s="56"/>
      <c r="V48" s="56"/>
      <c r="W48" s="56"/>
      <c r="X48" s="56"/>
      <c r="Y48" s="56"/>
      <c r="Z48" s="56"/>
    </row>
    <row r="49" spans="1:26" s="59" customFormat="1" ht="18.75" customHeight="1" x14ac:dyDescent="0.25">
      <c r="A49" s="57"/>
      <c r="B49" s="297" t="s">
        <v>631</v>
      </c>
      <c r="C49" s="297"/>
      <c r="D49" s="297"/>
      <c r="E49" s="297"/>
      <c r="F49" s="297"/>
      <c r="G49" s="297"/>
      <c r="H49" s="297"/>
      <c r="I49" s="297"/>
      <c r="J49" s="297"/>
      <c r="K49" s="297"/>
      <c r="L49" s="297"/>
      <c r="M49" s="297"/>
      <c r="N49" s="297"/>
      <c r="O49" s="57"/>
      <c r="P49" s="56"/>
      <c r="Q49" s="56"/>
      <c r="R49" s="56"/>
      <c r="S49" s="56"/>
      <c r="T49" s="56"/>
      <c r="U49" s="56"/>
      <c r="V49" s="56"/>
      <c r="W49" s="56"/>
      <c r="X49" s="56"/>
      <c r="Y49" s="56"/>
      <c r="Z49" s="56"/>
    </row>
    <row r="50" spans="1:26" s="62" customFormat="1" ht="51.75" customHeight="1" x14ac:dyDescent="0.25">
      <c r="A50" s="61"/>
      <c r="B50" s="293" t="s">
        <v>1836</v>
      </c>
      <c r="C50" s="300"/>
      <c r="D50" s="300"/>
      <c r="E50" s="300"/>
      <c r="F50" s="300"/>
      <c r="G50" s="300"/>
      <c r="H50" s="300"/>
      <c r="I50" s="300"/>
      <c r="J50" s="300"/>
      <c r="K50" s="300"/>
      <c r="L50" s="300"/>
      <c r="M50" s="300"/>
      <c r="N50" s="300"/>
      <c r="O50" s="61"/>
      <c r="P50" s="56"/>
      <c r="Q50" s="56"/>
      <c r="R50" s="56"/>
      <c r="S50" s="56"/>
      <c r="T50" s="56"/>
      <c r="U50" s="56"/>
      <c r="V50" s="56"/>
      <c r="W50" s="56"/>
      <c r="X50" s="56"/>
      <c r="Y50" s="56"/>
      <c r="Z50" s="56"/>
    </row>
    <row r="51" spans="1:26" s="59" customFormat="1" ht="5.0999999999999996" customHeight="1" x14ac:dyDescent="0.25">
      <c r="A51" s="57"/>
      <c r="B51" s="70"/>
      <c r="C51" s="57"/>
      <c r="D51" s="57"/>
      <c r="E51" s="57"/>
      <c r="F51" s="57"/>
      <c r="G51" s="57"/>
      <c r="H51" s="57"/>
      <c r="I51" s="57"/>
      <c r="J51" s="57"/>
      <c r="K51" s="57"/>
      <c r="L51" s="57"/>
      <c r="M51" s="57"/>
      <c r="N51" s="57"/>
      <c r="O51" s="57"/>
      <c r="P51" s="56"/>
      <c r="Q51" s="56"/>
      <c r="R51" s="56"/>
      <c r="S51" s="56"/>
      <c r="T51" s="56"/>
      <c r="U51" s="56"/>
      <c r="V51" s="56"/>
      <c r="W51" s="56"/>
      <c r="X51" s="56"/>
      <c r="Y51" s="56"/>
      <c r="Z51" s="56"/>
    </row>
    <row r="52" spans="1:26" s="59" customFormat="1" ht="18.75" customHeight="1" x14ac:dyDescent="0.25">
      <c r="A52" s="57"/>
      <c r="B52" s="297" t="s">
        <v>1818</v>
      </c>
      <c r="C52" s="297"/>
      <c r="D52" s="297"/>
      <c r="E52" s="297"/>
      <c r="F52" s="297"/>
      <c r="G52" s="297"/>
      <c r="H52" s="297"/>
      <c r="I52" s="297"/>
      <c r="J52" s="297"/>
      <c r="K52" s="297"/>
      <c r="L52" s="297"/>
      <c r="M52" s="297"/>
      <c r="N52" s="297"/>
      <c r="O52" s="57"/>
      <c r="P52" s="56"/>
      <c r="Q52" s="56"/>
      <c r="R52" s="56"/>
      <c r="S52" s="56"/>
      <c r="T52" s="56"/>
      <c r="U52" s="56"/>
      <c r="V52" s="56"/>
      <c r="W52" s="56"/>
      <c r="X52" s="56"/>
      <c r="Y52" s="56"/>
      <c r="Z52" s="56"/>
    </row>
    <row r="53" spans="1:26" s="62" customFormat="1" ht="47.25" customHeight="1" x14ac:dyDescent="0.25">
      <c r="A53" s="61"/>
      <c r="B53" s="293" t="s">
        <v>1819</v>
      </c>
      <c r="C53" s="293"/>
      <c r="D53" s="293"/>
      <c r="E53" s="293"/>
      <c r="F53" s="293"/>
      <c r="G53" s="293"/>
      <c r="H53" s="293"/>
      <c r="I53" s="293"/>
      <c r="J53" s="293"/>
      <c r="K53" s="293"/>
      <c r="L53" s="293"/>
      <c r="M53" s="293"/>
      <c r="N53" s="300"/>
      <c r="O53" s="61"/>
      <c r="P53" s="56"/>
      <c r="Q53" s="56"/>
      <c r="R53" s="56"/>
      <c r="S53" s="56"/>
      <c r="T53" s="56"/>
      <c r="U53" s="56"/>
      <c r="V53" s="56"/>
      <c r="W53" s="56"/>
      <c r="X53" s="56"/>
      <c r="Y53" s="56"/>
      <c r="Z53" s="56"/>
    </row>
    <row r="54" spans="1:26" s="59" customFormat="1" ht="5.0999999999999996" customHeight="1" x14ac:dyDescent="0.25">
      <c r="A54" s="57"/>
      <c r="B54" s="70"/>
      <c r="C54" s="57"/>
      <c r="D54" s="57"/>
      <c r="E54" s="57"/>
      <c r="F54" s="57"/>
      <c r="G54" s="57"/>
      <c r="H54" s="57"/>
      <c r="I54" s="57"/>
      <c r="J54" s="57"/>
      <c r="K54" s="57"/>
      <c r="L54" s="57"/>
      <c r="M54" s="57"/>
      <c r="N54" s="57"/>
      <c r="O54" s="57"/>
      <c r="P54" s="56"/>
      <c r="Q54" s="56"/>
      <c r="R54" s="56"/>
      <c r="S54" s="56"/>
      <c r="T54" s="56"/>
      <c r="U54" s="56"/>
      <c r="V54" s="56"/>
      <c r="W54" s="56"/>
      <c r="X54" s="56"/>
      <c r="Y54" s="56"/>
      <c r="Z54" s="56"/>
    </row>
    <row r="55" spans="1:26" s="59" customFormat="1" ht="24" customHeight="1" x14ac:dyDescent="0.25">
      <c r="A55" s="57"/>
      <c r="B55" s="294" t="s">
        <v>1837</v>
      </c>
      <c r="C55" s="294"/>
      <c r="D55" s="294"/>
      <c r="E55" s="294"/>
      <c r="F55" s="294"/>
      <c r="G55" s="294"/>
      <c r="H55" s="294"/>
      <c r="I55" s="294"/>
      <c r="J55" s="294"/>
      <c r="K55" s="294"/>
      <c r="L55" s="294"/>
      <c r="M55" s="294"/>
      <c r="N55" s="294"/>
      <c r="O55" s="57"/>
      <c r="P55" s="56"/>
      <c r="Q55" s="56"/>
      <c r="R55" s="56"/>
      <c r="S55" s="56"/>
      <c r="T55" s="56"/>
      <c r="U55" s="56"/>
      <c r="V55" s="56"/>
      <c r="W55" s="56"/>
      <c r="X55" s="56"/>
      <c r="Y55" s="56"/>
      <c r="Z55" s="56"/>
    </row>
    <row r="56" spans="1:26" s="59" customFormat="1" ht="5.0999999999999996" customHeight="1" x14ac:dyDescent="0.25">
      <c r="A56" s="57"/>
      <c r="B56" s="288"/>
      <c r="C56" s="288"/>
      <c r="D56" s="288"/>
      <c r="E56" s="288"/>
      <c r="F56" s="288"/>
      <c r="G56" s="288"/>
      <c r="H56" s="288"/>
      <c r="I56" s="288"/>
      <c r="J56" s="288"/>
      <c r="K56" s="288"/>
      <c r="L56" s="288"/>
      <c r="M56" s="288"/>
      <c r="N56" s="288"/>
      <c r="O56" s="57"/>
      <c r="P56" s="56"/>
      <c r="Q56" s="56"/>
      <c r="R56" s="56"/>
      <c r="S56" s="56"/>
      <c r="T56" s="56"/>
      <c r="U56" s="56"/>
      <c r="V56" s="56"/>
      <c r="W56" s="56"/>
      <c r="X56" s="56"/>
      <c r="Y56" s="56"/>
      <c r="Z56" s="56"/>
    </row>
    <row r="57" spans="1:26" s="74" customFormat="1" ht="15.75" x14ac:dyDescent="0.25">
      <c r="A57" s="73"/>
      <c r="B57" s="302" t="s">
        <v>632</v>
      </c>
      <c r="C57" s="302"/>
      <c r="D57" s="302"/>
      <c r="E57" s="302"/>
      <c r="F57" s="302"/>
      <c r="G57" s="302"/>
      <c r="H57" s="302"/>
      <c r="I57" s="302"/>
      <c r="J57" s="302"/>
      <c r="K57" s="302"/>
      <c r="L57" s="302"/>
      <c r="M57" s="302"/>
      <c r="N57" s="302"/>
      <c r="O57" s="73"/>
      <c r="P57" s="56"/>
      <c r="Q57" s="56"/>
      <c r="R57" s="56"/>
      <c r="S57" s="56"/>
      <c r="T57" s="56"/>
      <c r="U57" s="56"/>
      <c r="V57" s="56"/>
      <c r="W57" s="56"/>
      <c r="X57" s="56"/>
      <c r="Y57" s="56"/>
      <c r="Z57" s="56"/>
    </row>
    <row r="58" spans="1:26" s="74" customFormat="1" ht="15.75" x14ac:dyDescent="0.25">
      <c r="A58" s="73"/>
      <c r="B58" s="143"/>
      <c r="C58" s="143"/>
      <c r="D58" s="73"/>
      <c r="E58" s="73"/>
      <c r="F58" s="73"/>
      <c r="G58" s="73"/>
      <c r="H58" s="73"/>
      <c r="I58" s="73"/>
      <c r="J58" s="73"/>
      <c r="K58" s="73"/>
      <c r="L58" s="73"/>
      <c r="M58" s="73"/>
      <c r="N58" s="73"/>
      <c r="O58" s="73"/>
      <c r="P58" s="56"/>
      <c r="Q58" s="56"/>
      <c r="R58" s="56"/>
      <c r="S58" s="56"/>
      <c r="T58" s="56"/>
      <c r="U58" s="56"/>
      <c r="V58" s="56"/>
      <c r="W58" s="56"/>
      <c r="X58" s="56"/>
      <c r="Y58" s="56"/>
      <c r="Z58" s="56"/>
    </row>
    <row r="59" spans="1:26" s="75" customFormat="1" ht="15.75" x14ac:dyDescent="0.25">
      <c r="A59" s="73"/>
      <c r="B59" s="143"/>
      <c r="C59" s="73" t="s">
        <v>633</v>
      </c>
      <c r="D59" s="301" t="s">
        <v>1</v>
      </c>
      <c r="E59" s="301"/>
      <c r="F59" s="301"/>
      <c r="G59" s="301"/>
      <c r="H59" s="73"/>
      <c r="I59" s="73"/>
      <c r="J59" s="73"/>
      <c r="K59" s="73"/>
      <c r="L59" s="73"/>
      <c r="M59" s="73"/>
      <c r="N59" s="73"/>
      <c r="O59" s="73"/>
      <c r="P59" s="56"/>
      <c r="Q59" s="56"/>
      <c r="R59" s="56"/>
      <c r="S59" s="56"/>
      <c r="T59" s="56"/>
      <c r="U59" s="56"/>
      <c r="V59" s="56"/>
      <c r="W59" s="56"/>
      <c r="X59" s="56"/>
      <c r="Y59" s="56"/>
      <c r="Z59" s="56"/>
    </row>
    <row r="60" spans="1:26" s="75" customFormat="1" ht="15.75" x14ac:dyDescent="0.25">
      <c r="A60" s="73"/>
      <c r="B60" s="143"/>
      <c r="C60" s="73" t="s">
        <v>634</v>
      </c>
      <c r="D60" s="303" t="s">
        <v>2</v>
      </c>
      <c r="E60" s="303"/>
      <c r="F60" s="303"/>
      <c r="G60" s="303"/>
      <c r="H60" s="73"/>
      <c r="I60" s="73"/>
      <c r="J60" s="73"/>
      <c r="K60" s="73"/>
      <c r="L60" s="73"/>
      <c r="M60" s="73"/>
      <c r="N60" s="73"/>
      <c r="O60" s="73"/>
      <c r="P60" s="56"/>
      <c r="Q60" s="56"/>
      <c r="R60" s="56"/>
      <c r="S60" s="56"/>
      <c r="T60" s="56"/>
      <c r="U60" s="56"/>
      <c r="V60" s="56"/>
      <c r="W60" s="56"/>
      <c r="X60" s="56"/>
      <c r="Y60" s="56"/>
      <c r="Z60" s="56"/>
    </row>
    <row r="61" spans="1:26" s="75" customFormat="1" ht="15.75" x14ac:dyDescent="0.25">
      <c r="A61" s="73"/>
      <c r="B61" s="143"/>
      <c r="C61" s="73" t="s">
        <v>635</v>
      </c>
      <c r="D61" s="303" t="s">
        <v>3</v>
      </c>
      <c r="E61" s="302"/>
      <c r="F61" s="302"/>
      <c r="G61" s="302"/>
      <c r="H61" s="73"/>
      <c r="I61" s="73"/>
      <c r="J61" s="73"/>
      <c r="K61" s="73"/>
      <c r="L61" s="73"/>
      <c r="M61" s="73"/>
      <c r="N61" s="73"/>
      <c r="O61" s="73"/>
      <c r="P61" s="56"/>
      <c r="Q61" s="56"/>
      <c r="R61" s="56"/>
      <c r="S61" s="56"/>
      <c r="T61" s="56"/>
      <c r="U61" s="56"/>
      <c r="V61" s="56"/>
      <c r="W61" s="56"/>
      <c r="X61" s="56"/>
      <c r="Y61" s="56"/>
      <c r="Z61" s="56"/>
    </row>
    <row r="62" spans="1:26" s="75" customFormat="1" ht="15.75" x14ac:dyDescent="0.25">
      <c r="A62" s="73"/>
      <c r="B62" s="143"/>
      <c r="C62" s="73" t="s">
        <v>636</v>
      </c>
      <c r="D62" s="302" t="s">
        <v>1839</v>
      </c>
      <c r="E62" s="302"/>
      <c r="F62" s="302"/>
      <c r="G62" s="302"/>
      <c r="H62" s="73"/>
      <c r="I62" s="73"/>
      <c r="J62" s="73"/>
      <c r="K62" s="73"/>
      <c r="L62" s="73"/>
      <c r="M62" s="73"/>
      <c r="N62" s="73"/>
      <c r="O62" s="73"/>
      <c r="P62" s="56"/>
      <c r="Q62" s="56"/>
      <c r="R62" s="56"/>
      <c r="S62" s="56"/>
      <c r="T62" s="56"/>
      <c r="U62" s="56"/>
      <c r="V62" s="56"/>
      <c r="W62" s="56"/>
      <c r="X62" s="56"/>
      <c r="Y62" s="56"/>
      <c r="Z62" s="56"/>
    </row>
    <row r="63" spans="1:26" s="75" customFormat="1" ht="15.75" x14ac:dyDescent="0.25">
      <c r="A63" s="73"/>
      <c r="B63" s="143"/>
      <c r="C63" s="73"/>
      <c r="D63" s="302" t="s">
        <v>4</v>
      </c>
      <c r="E63" s="302"/>
      <c r="F63" s="302"/>
      <c r="G63" s="302"/>
      <c r="H63" s="73"/>
      <c r="I63" s="73"/>
      <c r="J63" s="73"/>
      <c r="K63" s="73"/>
      <c r="L63" s="73"/>
      <c r="M63" s="73"/>
      <c r="N63" s="73"/>
      <c r="O63" s="73"/>
      <c r="P63" s="56"/>
      <c r="Q63" s="56"/>
      <c r="R63" s="56"/>
      <c r="S63" s="56"/>
      <c r="T63" s="56"/>
      <c r="U63" s="56"/>
      <c r="V63" s="56"/>
      <c r="W63" s="56"/>
      <c r="X63" s="56"/>
      <c r="Y63" s="56"/>
      <c r="Z63" s="56"/>
    </row>
    <row r="64" spans="1:26" s="75" customFormat="1" ht="15.75" x14ac:dyDescent="0.25">
      <c r="A64" s="73"/>
      <c r="B64" s="143"/>
      <c r="C64" s="73"/>
      <c r="D64" s="302" t="s">
        <v>5</v>
      </c>
      <c r="E64" s="302"/>
      <c r="F64" s="302"/>
      <c r="G64" s="302"/>
      <c r="H64" s="73"/>
      <c r="I64" s="73"/>
      <c r="J64" s="73"/>
      <c r="K64" s="73"/>
      <c r="L64" s="73"/>
      <c r="M64" s="73"/>
      <c r="N64" s="73"/>
      <c r="O64" s="73"/>
      <c r="P64" s="56"/>
      <c r="Q64" s="56"/>
      <c r="R64" s="56"/>
      <c r="S64" s="56"/>
      <c r="T64" s="56"/>
      <c r="U64" s="56"/>
      <c r="V64" s="56"/>
      <c r="W64" s="56"/>
      <c r="X64" s="56"/>
      <c r="Y64" s="56"/>
      <c r="Z64" s="56"/>
    </row>
    <row r="65" spans="1:26" s="75" customFormat="1" ht="15.75" x14ac:dyDescent="0.25">
      <c r="A65" s="73"/>
      <c r="B65" s="143"/>
      <c r="C65" s="73"/>
      <c r="D65" s="302" t="s">
        <v>67</v>
      </c>
      <c r="E65" s="302"/>
      <c r="F65" s="302"/>
      <c r="G65" s="302"/>
      <c r="H65" s="73"/>
      <c r="I65" s="73"/>
      <c r="J65" s="73"/>
      <c r="K65" s="73"/>
      <c r="L65" s="73"/>
      <c r="M65" s="73"/>
      <c r="N65" s="73"/>
      <c r="O65" s="73"/>
      <c r="P65" s="56"/>
      <c r="Q65" s="56"/>
      <c r="R65" s="56"/>
      <c r="S65" s="56"/>
      <c r="T65" s="56"/>
      <c r="U65" s="56"/>
      <c r="V65" s="56"/>
      <c r="W65" s="56"/>
      <c r="X65" s="56"/>
      <c r="Y65" s="56"/>
      <c r="Z65" s="56"/>
    </row>
    <row r="66" spans="1:26" s="75" customFormat="1" ht="15.75" x14ac:dyDescent="0.25">
      <c r="A66" s="73"/>
      <c r="B66" s="143"/>
      <c r="C66" s="73" t="s">
        <v>637</v>
      </c>
      <c r="D66" s="301" t="s">
        <v>6</v>
      </c>
      <c r="E66" s="301"/>
      <c r="F66" s="301"/>
      <c r="G66" s="301"/>
      <c r="H66" s="73"/>
      <c r="I66" s="73"/>
      <c r="J66" s="73"/>
      <c r="K66" s="73"/>
      <c r="L66" s="73"/>
      <c r="M66" s="73"/>
      <c r="N66" s="73"/>
      <c r="O66" s="73"/>
      <c r="P66" s="56"/>
      <c r="Q66" s="56"/>
      <c r="R66" s="56"/>
      <c r="S66" s="56"/>
      <c r="T66" s="56"/>
      <c r="U66" s="56"/>
      <c r="V66" s="56"/>
      <c r="W66" s="56"/>
      <c r="X66" s="56"/>
      <c r="Y66" s="56"/>
      <c r="Z66" s="56"/>
    </row>
    <row r="67" spans="1:26" x14ac:dyDescent="0.25">
      <c r="A67" s="54"/>
      <c r="B67" s="55"/>
      <c r="C67" s="55"/>
      <c r="D67" s="54"/>
      <c r="E67" s="54"/>
      <c r="F67" s="54"/>
      <c r="G67" s="54"/>
      <c r="H67" s="54"/>
      <c r="I67" s="54"/>
      <c r="J67" s="54"/>
      <c r="K67" s="54"/>
      <c r="L67" s="54"/>
      <c r="M67" s="54"/>
      <c r="N67" s="54"/>
      <c r="O67" s="54"/>
    </row>
  </sheetData>
  <sheetProtection algorithmName="SHA-512" hashValue="j1W8svbbO3hmFMTcD54cHNv4CA/5I0OH8bNmbPjzIUxhHdT5aVqm9wF9oz53oh3TAIkRAZ4lZKSoBybvGBcD4Q==" saltValue="nOksKX+kcDyUFdoNbiRW8Q==" spinCount="100000" sheet="1" objects="1" scenarios="1" formatCells="0" formatColumns="0" formatRows="0" sort="0" autoFilter="0"/>
  <mergeCells count="49">
    <mergeCell ref="D66:G66"/>
    <mergeCell ref="D60:G60"/>
    <mergeCell ref="D61:G61"/>
    <mergeCell ref="D62:G62"/>
    <mergeCell ref="D63:G63"/>
    <mergeCell ref="D64:G64"/>
    <mergeCell ref="D65:G65"/>
    <mergeCell ref="D59:G59"/>
    <mergeCell ref="B43:N43"/>
    <mergeCell ref="B44:N44"/>
    <mergeCell ref="B46:N46"/>
    <mergeCell ref="B47:N47"/>
    <mergeCell ref="B49:N49"/>
    <mergeCell ref="B50:N50"/>
    <mergeCell ref="B52:N52"/>
    <mergeCell ref="B53:N53"/>
    <mergeCell ref="B55:N55"/>
    <mergeCell ref="B56:N56"/>
    <mergeCell ref="B57:N57"/>
    <mergeCell ref="B41:N41"/>
    <mergeCell ref="B26:N26"/>
    <mergeCell ref="B27:N27"/>
    <mergeCell ref="B28:N28"/>
    <mergeCell ref="B29:N29"/>
    <mergeCell ref="B31:N31"/>
    <mergeCell ref="B32:N32"/>
    <mergeCell ref="B34:N34"/>
    <mergeCell ref="B35:N35"/>
    <mergeCell ref="B37:N37"/>
    <mergeCell ref="B38:N38"/>
    <mergeCell ref="B40:N40"/>
    <mergeCell ref="B25:N25"/>
    <mergeCell ref="B13:I13"/>
    <mergeCell ref="J13:N13"/>
    <mergeCell ref="B14:I14"/>
    <mergeCell ref="J14:N14"/>
    <mergeCell ref="B16:N16"/>
    <mergeCell ref="B17:N17"/>
    <mergeCell ref="B19:N19"/>
    <mergeCell ref="B20:N20"/>
    <mergeCell ref="B21:N21"/>
    <mergeCell ref="B22:N22"/>
    <mergeCell ref="B24:N24"/>
    <mergeCell ref="B11:N11"/>
    <mergeCell ref="B2:N2"/>
    <mergeCell ref="B4:N4"/>
    <mergeCell ref="B6:N6"/>
    <mergeCell ref="B8:N8"/>
    <mergeCell ref="B10:N10"/>
  </mergeCells>
  <hyperlinks>
    <hyperlink ref="J13" r:id="rId1"/>
    <hyperlink ref="J14" r:id="rId2"/>
    <hyperlink ref="D59" r:id="rId3"/>
    <hyperlink ref="D66" r:id="rId4"/>
  </hyperlinks>
  <printOptions horizontalCentered="1"/>
  <pageMargins left="0.23622047244094491" right="0.23622047244094491" top="0.74803149606299213" bottom="0.74803149606299213" header="0.31496062992125984" footer="0.31496062992125984"/>
  <pageSetup paperSize="9" scale="50" fitToHeight="2" orientation="portrait" r:id="rId5"/>
  <headerFooter>
    <oddFooter>&amp;C&amp;P&amp;R&amp;F</oddFooter>
  </headerFooter>
  <rowBreaks count="1" manualBreakCount="1">
    <brk id="36" max="14" man="1"/>
  </rowBreak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BM60"/>
  <sheetViews>
    <sheetView showGridLines="0" topLeftCell="C1" zoomScaleNormal="100" workbookViewId="0">
      <pane ySplit="12" topLeftCell="A13" activePane="bottomLeft" state="frozen"/>
      <selection activeCell="D13" sqref="D13:D27"/>
      <selection pane="bottomLeft" activeCell="C13" sqref="C13"/>
    </sheetView>
  </sheetViews>
  <sheetFormatPr defaultColWidth="9.140625" defaultRowHeight="15" x14ac:dyDescent="0.25"/>
  <cols>
    <col min="1" max="2" width="9.140625" style="207" hidden="1" customWidth="1"/>
    <col min="3" max="3" width="3.7109375" style="207" customWidth="1"/>
    <col min="4" max="5" width="22" style="207" customWidth="1"/>
    <col min="6" max="6" width="21.28515625" style="207" customWidth="1"/>
    <col min="7" max="12" width="3.140625" style="207" hidden="1" customWidth="1"/>
    <col min="13" max="13" width="4" style="207" hidden="1" customWidth="1"/>
    <col min="14" max="14" width="5" style="207" hidden="1" customWidth="1"/>
    <col min="15" max="15" width="5.7109375" style="207" hidden="1" customWidth="1"/>
    <col min="16" max="17" width="3.140625" style="207" hidden="1" customWidth="1"/>
    <col min="18" max="18" width="4.28515625" style="207" hidden="1" customWidth="1"/>
    <col min="19" max="19" width="9.140625" style="207" hidden="1" customWidth="1"/>
    <col min="20" max="20" width="12.7109375" style="207" customWidth="1"/>
    <col min="21" max="21" width="2.7109375" style="207" customWidth="1"/>
    <col min="22" max="22" width="5.7109375" style="207" customWidth="1"/>
    <col min="23" max="23" width="12.7109375" style="207" customWidth="1"/>
    <col min="24" max="24" width="2.7109375" style="207" customWidth="1"/>
    <col min="25" max="25" width="5.7109375" style="207" customWidth="1"/>
    <col min="26" max="26" width="12.7109375" style="207" customWidth="1"/>
    <col min="27" max="27" width="2.7109375" style="207" customWidth="1"/>
    <col min="28" max="28" width="5.7109375" style="207" customWidth="1"/>
    <col min="29" max="29" width="3.7109375" style="207" customWidth="1"/>
    <col min="30" max="16384" width="9.140625" style="207"/>
  </cols>
  <sheetData>
    <row r="1" spans="1:65" ht="34.5" customHeight="1" x14ac:dyDescent="0.25">
      <c r="A1" s="201" t="s">
        <v>7</v>
      </c>
      <c r="B1" s="202" t="str">
        <f>VLOOKUP(VAL_Metadata!$B$2,VAL_Drop_Down_Lists!$A$3:$B$213,2,FALSE)</f>
        <v>_X</v>
      </c>
      <c r="C1" s="150"/>
      <c r="D1" s="152" t="s">
        <v>709</v>
      </c>
      <c r="E1" s="194"/>
      <c r="F1" s="194"/>
      <c r="G1" s="194"/>
      <c r="H1" s="194"/>
      <c r="I1" s="194"/>
      <c r="J1" s="194"/>
      <c r="K1" s="194"/>
      <c r="L1" s="194"/>
      <c r="M1" s="194"/>
      <c r="N1" s="194"/>
      <c r="O1" s="194"/>
      <c r="P1" s="194"/>
      <c r="Q1" s="194"/>
      <c r="R1" s="194"/>
      <c r="S1" s="194"/>
      <c r="T1" s="194"/>
      <c r="U1" s="194"/>
      <c r="V1" s="194"/>
      <c r="W1" s="194"/>
      <c r="X1" s="194"/>
      <c r="Y1" s="194"/>
      <c r="Z1" s="194"/>
      <c r="AA1" s="194"/>
      <c r="AB1" s="194"/>
      <c r="AC1" s="283"/>
      <c r="AY1" s="9"/>
      <c r="AZ1" s="9"/>
      <c r="BA1" s="9"/>
      <c r="BB1" s="9"/>
      <c r="BC1" s="9"/>
      <c r="BD1" s="9"/>
      <c r="BE1" s="9"/>
      <c r="BF1" s="9"/>
      <c r="BG1" s="9"/>
      <c r="BH1" s="9"/>
      <c r="BI1" s="9"/>
      <c r="BJ1" s="9"/>
      <c r="BK1" s="9"/>
      <c r="BL1" s="9"/>
      <c r="BM1" s="9"/>
    </row>
    <row r="2" spans="1:65" ht="3" customHeight="1" x14ac:dyDescent="0.25">
      <c r="A2" s="148" t="s">
        <v>14</v>
      </c>
      <c r="B2" s="155">
        <f>VAL_Metadata!H26</f>
        <v>2015</v>
      </c>
      <c r="C2" s="150"/>
      <c r="D2" s="157"/>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Y2" s="9"/>
      <c r="AZ2" s="9"/>
      <c r="BA2" s="9"/>
      <c r="BB2" s="9"/>
      <c r="BC2" s="9"/>
      <c r="BD2" s="9"/>
      <c r="BE2" s="9"/>
      <c r="BF2" s="9"/>
      <c r="BG2" s="9"/>
      <c r="BH2" s="9"/>
      <c r="BI2" s="9"/>
      <c r="BJ2" s="9"/>
      <c r="BK2" s="9"/>
      <c r="BL2" s="9"/>
      <c r="BM2" s="9"/>
    </row>
    <row r="3" spans="1:65" ht="36" customHeight="1" x14ac:dyDescent="0.25">
      <c r="A3" s="154"/>
      <c r="B3" s="154"/>
      <c r="C3" s="150"/>
      <c r="D3" s="394" t="s">
        <v>1838</v>
      </c>
      <c r="E3" s="394"/>
      <c r="F3" s="394"/>
      <c r="G3" s="394"/>
      <c r="H3" s="394"/>
      <c r="I3" s="394"/>
      <c r="J3" s="394"/>
      <c r="K3" s="394"/>
      <c r="L3" s="394"/>
      <c r="M3" s="394"/>
      <c r="N3" s="394"/>
      <c r="O3" s="394"/>
      <c r="P3" s="394"/>
      <c r="Q3" s="394"/>
      <c r="R3" s="394"/>
      <c r="S3" s="394"/>
      <c r="T3" s="394"/>
      <c r="U3" s="394"/>
      <c r="V3" s="394"/>
      <c r="W3" s="394"/>
      <c r="X3" s="394"/>
      <c r="Y3" s="394"/>
      <c r="Z3" s="394"/>
      <c r="AA3" s="394"/>
      <c r="AB3" s="394"/>
      <c r="AC3" s="150"/>
      <c r="AY3" s="9"/>
      <c r="AZ3" s="9"/>
      <c r="BA3" s="9"/>
      <c r="BB3" s="9"/>
      <c r="BC3" s="9"/>
      <c r="BD3" s="9"/>
      <c r="BE3" s="9"/>
      <c r="BF3" s="9"/>
      <c r="BG3" s="9"/>
      <c r="BH3" s="9"/>
      <c r="BI3" s="9"/>
      <c r="BJ3" s="9"/>
      <c r="BK3" s="9"/>
      <c r="BL3" s="9"/>
      <c r="BM3" s="9"/>
    </row>
    <row r="4" spans="1:65" ht="3" customHeight="1" x14ac:dyDescent="0.25">
      <c r="C4" s="150"/>
      <c r="D4" s="157"/>
      <c r="E4" s="93"/>
      <c r="F4" s="150"/>
      <c r="G4" s="150"/>
      <c r="H4" s="150"/>
      <c r="I4" s="150"/>
      <c r="J4" s="150"/>
      <c r="K4" s="150"/>
      <c r="L4" s="150"/>
      <c r="M4" s="150"/>
      <c r="N4" s="150"/>
      <c r="O4" s="150"/>
      <c r="P4" s="150"/>
      <c r="Q4" s="150"/>
      <c r="R4" s="150"/>
      <c r="S4" s="150"/>
      <c r="T4" s="150"/>
      <c r="U4" s="150"/>
      <c r="V4" s="150"/>
      <c r="W4" s="150"/>
      <c r="X4" s="150"/>
      <c r="Y4" s="150"/>
      <c r="Z4" s="150"/>
      <c r="AA4" s="150"/>
      <c r="AB4" s="150"/>
      <c r="AC4" s="150"/>
      <c r="AY4" s="9"/>
      <c r="AZ4" s="9"/>
      <c r="BA4" s="9"/>
      <c r="BB4" s="9"/>
      <c r="BC4" s="9"/>
      <c r="BD4" s="9"/>
      <c r="BE4" s="9"/>
      <c r="BF4" s="9"/>
      <c r="BG4" s="9"/>
      <c r="BH4" s="9"/>
      <c r="BI4" s="9"/>
      <c r="BJ4" s="9"/>
      <c r="BK4" s="9"/>
      <c r="BL4" s="9"/>
      <c r="BM4" s="9"/>
    </row>
    <row r="5" spans="1:65" ht="21" customHeight="1" x14ac:dyDescent="0.25">
      <c r="C5" s="150"/>
      <c r="D5" s="342" t="s">
        <v>713</v>
      </c>
      <c r="E5" s="343"/>
      <c r="F5" s="344"/>
      <c r="G5" s="159"/>
      <c r="H5" s="159"/>
      <c r="I5" s="159"/>
      <c r="J5" s="159"/>
      <c r="K5" s="159"/>
      <c r="L5" s="159"/>
      <c r="M5" s="159"/>
      <c r="N5" s="159"/>
      <c r="O5" s="159"/>
      <c r="P5" s="159"/>
      <c r="Q5" s="159"/>
      <c r="R5" s="159"/>
      <c r="S5" s="159"/>
      <c r="T5" s="348" t="s">
        <v>710</v>
      </c>
      <c r="U5" s="349"/>
      <c r="V5" s="349"/>
      <c r="W5" s="349"/>
      <c r="X5" s="349"/>
      <c r="Y5" s="349"/>
      <c r="Z5" s="349"/>
      <c r="AA5" s="349"/>
      <c r="AB5" s="350"/>
      <c r="AC5" s="150"/>
      <c r="AY5" s="9"/>
      <c r="AZ5" s="9"/>
      <c r="BA5" s="9"/>
      <c r="BB5" s="9"/>
      <c r="BC5" s="9"/>
      <c r="BD5" s="9"/>
      <c r="BE5" s="9"/>
      <c r="BF5" s="9"/>
      <c r="BG5" s="9"/>
      <c r="BH5" s="9"/>
      <c r="BI5" s="9"/>
      <c r="BJ5" s="9"/>
      <c r="BK5" s="9"/>
      <c r="BL5" s="9"/>
      <c r="BM5" s="9"/>
    </row>
    <row r="6" spans="1:65" ht="21" customHeight="1" x14ac:dyDescent="0.25">
      <c r="C6" s="150"/>
      <c r="D6" s="345"/>
      <c r="E6" s="346"/>
      <c r="F6" s="347"/>
      <c r="G6" s="161"/>
      <c r="H6" s="161"/>
      <c r="I6" s="161"/>
      <c r="J6" s="161"/>
      <c r="K6" s="161"/>
      <c r="L6" s="161"/>
      <c r="M6" s="161"/>
      <c r="N6" s="161"/>
      <c r="O6" s="161"/>
      <c r="P6" s="161"/>
      <c r="Q6" s="161"/>
      <c r="R6" s="161"/>
      <c r="S6" s="161"/>
      <c r="T6" s="348" t="s">
        <v>711</v>
      </c>
      <c r="U6" s="349"/>
      <c r="V6" s="350"/>
      <c r="W6" s="348" t="s">
        <v>712</v>
      </c>
      <c r="X6" s="349"/>
      <c r="Y6" s="350"/>
      <c r="Z6" s="351" t="s">
        <v>700</v>
      </c>
      <c r="AA6" s="352"/>
      <c r="AB6" s="353"/>
      <c r="AC6" s="150"/>
      <c r="AY6" s="9"/>
      <c r="AZ6" s="9"/>
      <c r="BA6" s="9"/>
      <c r="BB6" s="9"/>
      <c r="BC6" s="9"/>
      <c r="BD6" s="9"/>
      <c r="BE6" s="9"/>
      <c r="BF6" s="9"/>
      <c r="BG6" s="9"/>
      <c r="BH6" s="9"/>
      <c r="BI6" s="9"/>
      <c r="BJ6" s="9"/>
      <c r="BK6" s="9"/>
      <c r="BL6" s="9"/>
      <c r="BM6" s="9"/>
    </row>
    <row r="7" spans="1:65" ht="21" hidden="1" x14ac:dyDescent="0.25">
      <c r="C7" s="150"/>
      <c r="D7" s="186"/>
      <c r="E7" s="186"/>
      <c r="F7" s="191"/>
      <c r="G7" s="208"/>
      <c r="H7" s="190"/>
      <c r="I7" s="190"/>
      <c r="J7" s="190"/>
      <c r="K7" s="190"/>
      <c r="L7" s="190"/>
      <c r="M7" s="259"/>
      <c r="N7" s="259"/>
      <c r="O7" s="259"/>
      <c r="P7" s="259"/>
      <c r="Q7" s="259"/>
      <c r="R7" s="259"/>
      <c r="S7" s="256" t="s">
        <v>495</v>
      </c>
      <c r="T7" s="166" t="s">
        <v>345</v>
      </c>
      <c r="U7" s="164"/>
      <c r="V7" s="164"/>
      <c r="W7" s="166" t="s">
        <v>345</v>
      </c>
      <c r="X7" s="164"/>
      <c r="Y7" s="164"/>
      <c r="Z7" s="166" t="s">
        <v>345</v>
      </c>
      <c r="AA7" s="164"/>
      <c r="AB7" s="164"/>
      <c r="AC7" s="150"/>
      <c r="AY7" s="9"/>
      <c r="AZ7" s="9"/>
      <c r="BA7" s="9"/>
      <c r="BB7" s="9"/>
      <c r="BC7" s="9"/>
      <c r="BD7" s="9"/>
      <c r="BE7" s="9"/>
      <c r="BF7" s="9"/>
      <c r="BG7" s="9"/>
      <c r="BH7" s="9"/>
      <c r="BI7" s="9"/>
      <c r="BJ7" s="9"/>
      <c r="BK7" s="9"/>
      <c r="BL7" s="9"/>
      <c r="BM7" s="9"/>
    </row>
    <row r="8" spans="1:65" ht="21" hidden="1" x14ac:dyDescent="0.25">
      <c r="A8" s="9"/>
      <c r="C8" s="150"/>
      <c r="D8" s="186"/>
      <c r="E8" s="186"/>
      <c r="F8" s="191"/>
      <c r="G8" s="190"/>
      <c r="H8" s="190"/>
      <c r="I8" s="190"/>
      <c r="J8" s="190"/>
      <c r="K8" s="190"/>
      <c r="L8" s="190"/>
      <c r="M8" s="256"/>
      <c r="N8" s="256"/>
      <c r="O8" s="256"/>
      <c r="P8" s="256"/>
      <c r="Q8" s="256"/>
      <c r="R8" s="256"/>
      <c r="S8" s="259" t="s">
        <v>364</v>
      </c>
      <c r="T8" s="166" t="s">
        <v>348</v>
      </c>
      <c r="U8" s="164"/>
      <c r="V8" s="164"/>
      <c r="W8" s="166" t="s">
        <v>349</v>
      </c>
      <c r="X8" s="164"/>
      <c r="Y8" s="164"/>
      <c r="Z8" s="166" t="s">
        <v>10</v>
      </c>
      <c r="AA8" s="164"/>
      <c r="AB8" s="164"/>
      <c r="AC8" s="150"/>
      <c r="AY8" s="9"/>
      <c r="AZ8" s="9"/>
      <c r="BA8" s="9"/>
      <c r="BB8" s="9"/>
      <c r="BC8" s="9"/>
      <c r="BD8" s="9"/>
      <c r="BE8" s="9"/>
      <c r="BF8" s="9"/>
      <c r="BG8" s="9"/>
      <c r="BH8" s="9"/>
      <c r="BI8" s="9"/>
      <c r="BJ8" s="9"/>
      <c r="BK8" s="9"/>
      <c r="BL8" s="9"/>
      <c r="BM8" s="9"/>
    </row>
    <row r="9" spans="1:65" ht="21" hidden="1" x14ac:dyDescent="0.25">
      <c r="C9" s="150"/>
      <c r="D9" s="186"/>
      <c r="E9" s="186"/>
      <c r="F9" s="191"/>
      <c r="G9" s="190"/>
      <c r="H9" s="190"/>
      <c r="I9" s="190"/>
      <c r="J9" s="190"/>
      <c r="K9" s="165"/>
      <c r="L9" s="165"/>
      <c r="M9" s="256"/>
      <c r="N9" s="256"/>
      <c r="O9" s="256"/>
      <c r="P9" s="256"/>
      <c r="Q9" s="256"/>
      <c r="R9" s="256"/>
      <c r="S9" s="256" t="s">
        <v>365</v>
      </c>
      <c r="T9" s="166" t="s">
        <v>10</v>
      </c>
      <c r="U9" s="164"/>
      <c r="V9" s="164"/>
      <c r="W9" s="166" t="s">
        <v>10</v>
      </c>
      <c r="X9" s="164"/>
      <c r="Y9" s="164"/>
      <c r="Z9" s="166" t="s">
        <v>10</v>
      </c>
      <c r="AA9" s="164"/>
      <c r="AB9" s="164"/>
      <c r="AC9" s="150"/>
      <c r="AY9" s="9"/>
      <c r="AZ9" s="9"/>
      <c r="BA9" s="9"/>
      <c r="BB9" s="9"/>
      <c r="BC9" s="9"/>
      <c r="BD9" s="9"/>
      <c r="BE9" s="9"/>
      <c r="BF9" s="9"/>
      <c r="BG9" s="9"/>
      <c r="BH9" s="9"/>
      <c r="BI9" s="9"/>
      <c r="BJ9" s="9"/>
      <c r="BK9" s="9"/>
      <c r="BL9" s="9"/>
      <c r="BM9" s="9"/>
    </row>
    <row r="10" spans="1:65" ht="22.5" hidden="1" x14ac:dyDescent="0.25">
      <c r="C10" s="150"/>
      <c r="D10" s="186"/>
      <c r="E10" s="186"/>
      <c r="F10" s="191"/>
      <c r="G10" s="190"/>
      <c r="H10" s="190"/>
      <c r="I10" s="190"/>
      <c r="J10" s="190"/>
      <c r="K10" s="165"/>
      <c r="L10" s="165"/>
      <c r="M10" s="256"/>
      <c r="N10" s="256"/>
      <c r="O10" s="256"/>
      <c r="P10" s="256"/>
      <c r="Q10" s="256"/>
      <c r="R10" s="256"/>
      <c r="S10" s="261" t="s">
        <v>367</v>
      </c>
      <c r="T10" s="166" t="s">
        <v>10</v>
      </c>
      <c r="U10" s="164"/>
      <c r="V10" s="164"/>
      <c r="W10" s="166" t="s">
        <v>10</v>
      </c>
      <c r="X10" s="164"/>
      <c r="Y10" s="164"/>
      <c r="Z10" s="166" t="s">
        <v>10</v>
      </c>
      <c r="AA10" s="164"/>
      <c r="AB10" s="164"/>
      <c r="AC10" s="150"/>
      <c r="AY10" s="9"/>
      <c r="AZ10" s="9"/>
      <c r="BA10" s="9"/>
      <c r="BB10" s="9"/>
      <c r="BC10" s="9"/>
      <c r="BD10" s="9"/>
      <c r="BE10" s="9"/>
      <c r="BF10" s="9"/>
      <c r="BG10" s="9"/>
      <c r="BH10" s="9"/>
      <c r="BI10" s="9"/>
      <c r="BJ10" s="9"/>
      <c r="BK10" s="9"/>
      <c r="BL10" s="9"/>
      <c r="BM10" s="9"/>
    </row>
    <row r="11" spans="1:65" ht="52.5" hidden="1" customHeight="1" x14ac:dyDescent="0.25">
      <c r="C11" s="150"/>
      <c r="D11" s="186"/>
      <c r="E11" s="186"/>
      <c r="F11" s="191"/>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66"/>
      <c r="U11" s="164"/>
      <c r="V11" s="164"/>
      <c r="W11" s="166"/>
      <c r="X11" s="164"/>
      <c r="Y11" s="164"/>
      <c r="Z11" s="166"/>
      <c r="AA11" s="164"/>
      <c r="AB11" s="164"/>
      <c r="AC11" s="150"/>
      <c r="AY11" s="9"/>
      <c r="AZ11" s="9"/>
      <c r="BA11" s="9"/>
      <c r="BB11" s="9"/>
      <c r="BC11" s="9"/>
      <c r="BD11" s="9"/>
      <c r="BE11" s="9"/>
      <c r="BF11" s="9"/>
      <c r="BG11" s="9"/>
      <c r="BH11" s="9"/>
      <c r="BI11" s="9"/>
      <c r="BJ11" s="9"/>
      <c r="BK11" s="9"/>
      <c r="BL11" s="9"/>
      <c r="BM11" s="9"/>
    </row>
    <row r="12" spans="1:65" ht="6" customHeight="1" x14ac:dyDescent="0.25">
      <c r="C12" s="150"/>
      <c r="D12" s="150"/>
      <c r="E12" s="150"/>
      <c r="F12" s="150"/>
      <c r="G12" s="156"/>
      <c r="H12" s="156"/>
      <c r="I12" s="156"/>
      <c r="J12" s="156"/>
      <c r="K12" s="156"/>
      <c r="L12" s="156"/>
      <c r="M12" s="264"/>
      <c r="N12" s="264"/>
      <c r="O12" s="264"/>
      <c r="P12" s="264"/>
      <c r="Q12" s="264"/>
      <c r="R12" s="264"/>
      <c r="S12" s="93"/>
      <c r="T12" s="150"/>
      <c r="U12" s="150"/>
      <c r="V12" s="150"/>
      <c r="W12" s="150"/>
      <c r="X12" s="150"/>
      <c r="Y12" s="150"/>
      <c r="Z12" s="150"/>
      <c r="AA12" s="150"/>
      <c r="AB12" s="150"/>
      <c r="AC12" s="150"/>
      <c r="AY12" s="9"/>
      <c r="AZ12" s="9"/>
      <c r="BA12" s="9"/>
      <c r="BB12" s="9"/>
      <c r="BC12" s="9"/>
      <c r="BD12" s="9"/>
      <c r="BE12" s="9"/>
      <c r="BF12" s="9"/>
      <c r="BG12" s="9"/>
      <c r="BH12" s="9"/>
      <c r="BI12" s="9"/>
      <c r="BJ12" s="9"/>
      <c r="BK12" s="9"/>
      <c r="BL12" s="9"/>
      <c r="BM12" s="9"/>
    </row>
    <row r="13" spans="1:65" ht="21" customHeight="1" x14ac:dyDescent="0.25">
      <c r="C13" s="150"/>
      <c r="D13" s="395" t="s">
        <v>721</v>
      </c>
      <c r="E13" s="395" t="s">
        <v>1845</v>
      </c>
      <c r="F13" s="209" t="s">
        <v>703</v>
      </c>
      <c r="G13" s="164" t="s">
        <v>10</v>
      </c>
      <c r="H13" s="164" t="s">
        <v>12</v>
      </c>
      <c r="I13" s="164" t="s">
        <v>10</v>
      </c>
      <c r="J13" s="164" t="s">
        <v>10</v>
      </c>
      <c r="K13" s="164" t="s">
        <v>10</v>
      </c>
      <c r="L13" s="164" t="s">
        <v>10</v>
      </c>
      <c r="M13" s="255" t="s">
        <v>350</v>
      </c>
      <c r="N13" s="255" t="s">
        <v>10</v>
      </c>
      <c r="O13" s="255" t="s">
        <v>10</v>
      </c>
      <c r="P13" s="255" t="s">
        <v>10</v>
      </c>
      <c r="Q13" s="255" t="s">
        <v>10</v>
      </c>
      <c r="R13" s="255" t="s">
        <v>218</v>
      </c>
      <c r="S13" s="255" t="s">
        <v>531</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150"/>
      <c r="AY13" s="9"/>
      <c r="AZ13" s="9"/>
      <c r="BA13" s="9"/>
      <c r="BB13" s="9"/>
      <c r="BC13" s="9"/>
      <c r="BD13" s="9"/>
      <c r="BE13" s="9"/>
      <c r="BF13" s="9"/>
      <c r="BG13" s="9"/>
      <c r="BH13" s="9"/>
      <c r="BI13" s="9"/>
      <c r="BJ13" s="9"/>
      <c r="BK13" s="9"/>
      <c r="BL13" s="9"/>
      <c r="BM13" s="9"/>
    </row>
    <row r="14" spans="1:65" ht="21" customHeight="1" x14ac:dyDescent="0.25">
      <c r="C14" s="150"/>
      <c r="D14" s="395"/>
      <c r="E14" s="395"/>
      <c r="F14" s="209" t="s">
        <v>704</v>
      </c>
      <c r="G14" s="164" t="s">
        <v>10</v>
      </c>
      <c r="H14" s="164" t="s">
        <v>11</v>
      </c>
      <c r="I14" s="164" t="s">
        <v>10</v>
      </c>
      <c r="J14" s="164" t="s">
        <v>10</v>
      </c>
      <c r="K14" s="164" t="s">
        <v>10</v>
      </c>
      <c r="L14" s="164" t="s">
        <v>10</v>
      </c>
      <c r="M14" s="255" t="s">
        <v>350</v>
      </c>
      <c r="N14" s="255" t="s">
        <v>10</v>
      </c>
      <c r="O14" s="255" t="s">
        <v>10</v>
      </c>
      <c r="P14" s="255" t="s">
        <v>10</v>
      </c>
      <c r="Q14" s="255" t="s">
        <v>10</v>
      </c>
      <c r="R14" s="255" t="s">
        <v>218</v>
      </c>
      <c r="S14" s="255" t="s">
        <v>531</v>
      </c>
      <c r="T14" s="41"/>
      <c r="U14" s="35"/>
      <c r="V14" s="36"/>
      <c r="W14" s="41"/>
      <c r="X14" s="35"/>
      <c r="Y14" s="36"/>
      <c r="Z14" s="42" t="str">
        <f>IF(OR(AND(T14="",U14=""),AND(W14="",X14=""),AND(U14="X",X14="X"),AND(U14="Q",X14="Q"),OR(U14="M",X14="M")),"",SUM(T14,W14))</f>
        <v/>
      </c>
      <c r="AA14" s="34" t="str">
        <f xml:space="preserve"> IF(AND(OR(AND(U14="Q",X14="Q"),AND(U14="X",X14="X")),SUM(T14,W14)=0,ISNUMBER(Z14)),"",IF(OR(U14="M",X14="M"),"M",IF(AND(U14=X14,OR(U14="X",U14="W",U14="Q",U14="U",U14="Z")),UPPER( U14),"")))</f>
        <v/>
      </c>
      <c r="AB14" s="33"/>
      <c r="AC14" s="150"/>
      <c r="AY14" s="9"/>
      <c r="AZ14" s="9"/>
      <c r="BA14" s="9"/>
      <c r="BB14" s="9"/>
      <c r="BC14" s="9"/>
      <c r="BD14" s="9"/>
      <c r="BE14" s="9"/>
      <c r="BF14" s="9"/>
      <c r="BG14" s="9"/>
      <c r="BH14" s="9"/>
      <c r="BI14" s="9"/>
      <c r="BJ14" s="9"/>
      <c r="BK14" s="9"/>
      <c r="BL14" s="9"/>
      <c r="BM14" s="9"/>
    </row>
    <row r="15" spans="1:65" ht="21" customHeight="1" x14ac:dyDescent="0.25">
      <c r="C15" s="150"/>
      <c r="D15" s="395"/>
      <c r="E15" s="395"/>
      <c r="F15" s="210" t="s">
        <v>700</v>
      </c>
      <c r="G15" s="164" t="s">
        <v>10</v>
      </c>
      <c r="H15" s="164" t="s">
        <v>10</v>
      </c>
      <c r="I15" s="164" t="s">
        <v>10</v>
      </c>
      <c r="J15" s="164" t="s">
        <v>10</v>
      </c>
      <c r="K15" s="164" t="s">
        <v>10</v>
      </c>
      <c r="L15" s="164" t="s">
        <v>10</v>
      </c>
      <c r="M15" s="255" t="s">
        <v>350</v>
      </c>
      <c r="N15" s="255" t="s">
        <v>10</v>
      </c>
      <c r="O15" s="255" t="s">
        <v>10</v>
      </c>
      <c r="P15" s="255" t="s">
        <v>10</v>
      </c>
      <c r="Q15" s="255" t="s">
        <v>10</v>
      </c>
      <c r="R15" s="255" t="s">
        <v>218</v>
      </c>
      <c r="S15" s="255" t="s">
        <v>531</v>
      </c>
      <c r="T15" s="42" t="str">
        <f>IF(OR(AND(T13="",U13=""),AND(T14="",U14=""),AND(U13="X",U14="X"),AND(U13="Q",U14="Q"),OR(U13="M",U14="M")),"",SUM(T13,T14))</f>
        <v/>
      </c>
      <c r="U15" s="34" t="str">
        <f>IF(AND(OR(AND(U13="Q",U14="Q"),AND(U13="X",U14="X")),SUM(T13,T14)=0,ISNUMBER(T15)),"",IF(OR(U13="m",U14="m"),"m",IF(AND(U13=U14,OR(U13="X",U13="W",U13="Q",U13="U",U13="Z")),UPPER(U13),"")))</f>
        <v/>
      </c>
      <c r="V15" s="33"/>
      <c r="W15" s="42" t="str">
        <f>IF(OR(AND(W13="",X13=""),AND(W14="",X14=""),AND(X13="X",X14="X"),AND(X13="Q",X14="Q"),OR(X13="M",X14="M")),"",SUM(W13,W14))</f>
        <v/>
      </c>
      <c r="X15" s="34" t="str">
        <f>IF(AND(OR(AND(X13="Q",X14="Q"),AND(X13="X",X14="X")),SUM(W13,W14)=0,ISNUMBER(W15)),"",IF(OR(X13="m",X14="m"),"m",IF(AND(X13=X14,OR(X13="X",X13="W",X13="Q",X13="U",X13="Z")),UPPER(X13),"")))</f>
        <v/>
      </c>
      <c r="Y15" s="33"/>
      <c r="Z15" s="42" t="str">
        <f>IF(OR(AND(Z13="",AA13=""),AND(Z14="",AA14=""),AND(AA13="X",AA14="X"),AND(AA13="Q",AA14="Q"),OR(AA13="M",AA14="M")),"",SUM(Z13,Z14))</f>
        <v/>
      </c>
      <c r="AA15" s="34" t="str">
        <f>IF(AND(OR(AND(AA13="Q",AA14="Q"),AND(AA13="X",AA14="X")),SUM(Z13,Z14)=0,ISNUMBER(Z15)),"",IF(OR(AA13="m",AA14="m"),"m",IF(AND(AA13=AA14,OR(AA13="X",AA13="W",AA13="Q",AA13="U",AA13="Z")),UPPER(AA13),"")))</f>
        <v/>
      </c>
      <c r="AB15" s="33"/>
      <c r="AC15" s="150"/>
      <c r="AY15" s="9"/>
      <c r="AZ15" s="9"/>
      <c r="BA15" s="9"/>
      <c r="BB15" s="9"/>
      <c r="BC15" s="9"/>
      <c r="BD15" s="9"/>
      <c r="BE15" s="9"/>
      <c r="BF15" s="9"/>
      <c r="BG15" s="9"/>
      <c r="BH15" s="9"/>
      <c r="BI15" s="9"/>
      <c r="BJ15" s="9"/>
      <c r="BK15" s="9"/>
      <c r="BL15" s="9"/>
      <c r="BM15" s="9"/>
    </row>
    <row r="16" spans="1:65" ht="21" customHeight="1" x14ac:dyDescent="0.25">
      <c r="C16" s="150"/>
      <c r="D16" s="395"/>
      <c r="E16" s="395" t="s">
        <v>1846</v>
      </c>
      <c r="F16" s="209" t="s">
        <v>703</v>
      </c>
      <c r="G16" s="164" t="s">
        <v>10</v>
      </c>
      <c r="H16" s="164" t="s">
        <v>12</v>
      </c>
      <c r="I16" s="164" t="s">
        <v>10</v>
      </c>
      <c r="J16" s="164" t="s">
        <v>10</v>
      </c>
      <c r="K16" s="164" t="s">
        <v>10</v>
      </c>
      <c r="L16" s="164" t="s">
        <v>10</v>
      </c>
      <c r="M16" s="255" t="s">
        <v>229</v>
      </c>
      <c r="N16" s="255" t="s">
        <v>10</v>
      </c>
      <c r="O16" s="255" t="s">
        <v>10</v>
      </c>
      <c r="P16" s="255" t="s">
        <v>10</v>
      </c>
      <c r="Q16" s="255" t="s">
        <v>10</v>
      </c>
      <c r="R16" s="255" t="s">
        <v>218</v>
      </c>
      <c r="S16" s="255" t="s">
        <v>531</v>
      </c>
      <c r="T16" s="41"/>
      <c r="U16" s="35"/>
      <c r="V16" s="36"/>
      <c r="W16" s="41"/>
      <c r="X16" s="35"/>
      <c r="Y16" s="36"/>
      <c r="Z16" s="42" t="str">
        <f>IF(OR(AND(T16="",U16=""),AND(W16="",X16=""),AND(U16="X",X16="X"),AND(U16="Q",X16="Q"),OR(U16="M",X16="M")),"",SUM(T16,W16))</f>
        <v/>
      </c>
      <c r="AA16" s="34" t="str">
        <f xml:space="preserve"> IF(AND(OR(AND(U16="Q",X16="Q"),AND(U16="X",X16="X")),SUM(T16,W16)=0,ISNUMBER(Z16)),"",IF(OR(U16="M",X16="M"),"M",IF(AND(U16=X16,OR(U16="X",U16="W",U16="Q",U16="U",U16="Z")),UPPER( U16),"")))</f>
        <v/>
      </c>
      <c r="AB16" s="33"/>
      <c r="AC16" s="150"/>
      <c r="AY16" s="9"/>
      <c r="AZ16" s="9"/>
      <c r="BA16" s="9"/>
      <c r="BB16" s="9"/>
      <c r="BC16" s="9"/>
      <c r="BD16" s="9"/>
      <c r="BE16" s="9"/>
      <c r="BF16" s="9"/>
      <c r="BG16" s="9"/>
      <c r="BH16" s="9"/>
      <c r="BI16" s="9"/>
      <c r="BJ16" s="9"/>
      <c r="BK16" s="9"/>
      <c r="BL16" s="9"/>
      <c r="BM16" s="9"/>
    </row>
    <row r="17" spans="3:65" ht="21" customHeight="1" x14ac:dyDescent="0.25">
      <c r="C17" s="150"/>
      <c r="D17" s="395"/>
      <c r="E17" s="395"/>
      <c r="F17" s="209" t="s">
        <v>704</v>
      </c>
      <c r="G17" s="164" t="s">
        <v>10</v>
      </c>
      <c r="H17" s="164" t="s">
        <v>11</v>
      </c>
      <c r="I17" s="164" t="s">
        <v>10</v>
      </c>
      <c r="J17" s="164" t="s">
        <v>10</v>
      </c>
      <c r="K17" s="164" t="s">
        <v>10</v>
      </c>
      <c r="L17" s="164" t="s">
        <v>10</v>
      </c>
      <c r="M17" s="255" t="s">
        <v>229</v>
      </c>
      <c r="N17" s="255" t="s">
        <v>10</v>
      </c>
      <c r="O17" s="255" t="s">
        <v>10</v>
      </c>
      <c r="P17" s="255" t="s">
        <v>10</v>
      </c>
      <c r="Q17" s="255" t="s">
        <v>10</v>
      </c>
      <c r="R17" s="255" t="s">
        <v>218</v>
      </c>
      <c r="S17" s="255" t="s">
        <v>531</v>
      </c>
      <c r="T17" s="41"/>
      <c r="U17" s="35"/>
      <c r="V17" s="36"/>
      <c r="W17" s="41"/>
      <c r="X17" s="35"/>
      <c r="Y17" s="36"/>
      <c r="Z17" s="42" t="str">
        <f>IF(OR(AND(T17="",U17=""),AND(W17="",X17=""),AND(U17="X",X17="X"),AND(U17="Q",X17="Q"),OR(U17="M",X17="M")),"",SUM(T17,W17))</f>
        <v/>
      </c>
      <c r="AA17" s="34" t="str">
        <f xml:space="preserve"> IF(AND(OR(AND(U17="Q",X17="Q"),AND(U17="X",X17="X")),SUM(T17,W17)=0,ISNUMBER(Z17)),"",IF(OR(U17="M",X17="M"),"M",IF(AND(U17=X17,OR(U17="X",U17="W",U17="Q",U17="U",U17="Z")),UPPER( U17),"")))</f>
        <v/>
      </c>
      <c r="AB17" s="33"/>
      <c r="AC17" s="150"/>
      <c r="AY17" s="9"/>
      <c r="AZ17" s="9"/>
      <c r="BA17" s="9"/>
      <c r="BB17" s="9"/>
      <c r="BC17" s="9"/>
      <c r="BD17" s="9"/>
      <c r="BE17" s="9"/>
      <c r="BF17" s="9"/>
      <c r="BG17" s="9"/>
      <c r="BH17" s="9"/>
      <c r="BI17" s="9"/>
      <c r="BJ17" s="9"/>
      <c r="BK17" s="9"/>
      <c r="BL17" s="9"/>
      <c r="BM17" s="9"/>
    </row>
    <row r="18" spans="3:65" ht="21" customHeight="1" x14ac:dyDescent="0.25">
      <c r="C18" s="150"/>
      <c r="D18" s="395"/>
      <c r="E18" s="395"/>
      <c r="F18" s="210" t="s">
        <v>700</v>
      </c>
      <c r="G18" s="164" t="s">
        <v>10</v>
      </c>
      <c r="H18" s="164" t="s">
        <v>10</v>
      </c>
      <c r="I18" s="164" t="s">
        <v>10</v>
      </c>
      <c r="J18" s="164" t="s">
        <v>10</v>
      </c>
      <c r="K18" s="164" t="s">
        <v>10</v>
      </c>
      <c r="L18" s="164" t="s">
        <v>10</v>
      </c>
      <c r="M18" s="255" t="s">
        <v>229</v>
      </c>
      <c r="N18" s="255" t="s">
        <v>10</v>
      </c>
      <c r="O18" s="255" t="s">
        <v>10</v>
      </c>
      <c r="P18" s="255" t="s">
        <v>10</v>
      </c>
      <c r="Q18" s="255" t="s">
        <v>10</v>
      </c>
      <c r="R18" s="255" t="s">
        <v>218</v>
      </c>
      <c r="S18" s="255" t="s">
        <v>531</v>
      </c>
      <c r="T18" s="42" t="str">
        <f>IF(OR(AND(T16="",U16=""),AND(T17="",U17=""),AND(U16="X",U17="X"),AND(U16="Q",U17="Q"),OR(U16="M",U17="M")),"",SUM(T16,T17))</f>
        <v/>
      </c>
      <c r="U18" s="34" t="str">
        <f>IF(AND(OR(AND(U16="Q",U17="Q"),AND(U16="X",U17="X")),SUM(T16,T17)=0,ISNUMBER(T18)),"",IF(OR(U16="m",U17="m"),"m",IF(AND(U16=U17,OR(U16="X",U16="W",U16="Q",U16="U",U16="Z")),UPPER(U16),"")))</f>
        <v/>
      </c>
      <c r="V18" s="33"/>
      <c r="W18" s="42" t="str">
        <f>IF(OR(AND(W16="",X16=""),AND(W17="",X17=""),AND(X16="X",X17="X"),AND(X16="Q",X17="Q"),OR(X16="M",X17="M")),"",SUM(W16,W17))</f>
        <v/>
      </c>
      <c r="X18" s="34" t="str">
        <f>IF(AND(OR(AND(X16="Q",X17="Q"),AND(X16="X",X17="X")),SUM(W16,W17)=0,ISNUMBER(W18)),"",IF(OR(X16="m",X17="m"),"m",IF(AND(X16=X17,OR(X16="X",X16="W",X16="Q",X16="U",X16="Z")),UPPER(X16),"")))</f>
        <v/>
      </c>
      <c r="Y18" s="33"/>
      <c r="Z18" s="42" t="str">
        <f>IF(OR(AND(Z16="",AA16=""),AND(Z17="",AA17=""),AND(AA16="X",AA17="X"),AND(AA16="Q",AA17="Q"),OR(AA16="M",AA17="M")),"",SUM(Z16,Z17))</f>
        <v/>
      </c>
      <c r="AA18" s="34" t="str">
        <f>IF(AND(OR(AND(AA16="Q",AA17="Q"),AND(AA16="X",AA17="X")),SUM(Z16,Z17)=0,ISNUMBER(Z18)),"",IF(OR(AA16="m",AA17="m"),"m",IF(AND(AA16=AA17,OR(AA16="X",AA16="W",AA16="Q",AA16="U",AA16="Z")),UPPER(AA16),"")))</f>
        <v/>
      </c>
      <c r="AB18" s="33"/>
      <c r="AC18" s="150"/>
      <c r="AY18" s="9"/>
      <c r="AZ18" s="9"/>
      <c r="BA18" s="9"/>
      <c r="BB18" s="9"/>
      <c r="BC18" s="9"/>
      <c r="BD18" s="9"/>
      <c r="BE18" s="9"/>
      <c r="BF18" s="9"/>
      <c r="BG18" s="9"/>
      <c r="BH18" s="9"/>
      <c r="BI18" s="9"/>
      <c r="BJ18" s="9"/>
      <c r="BK18" s="9"/>
      <c r="BL18" s="9"/>
      <c r="BM18" s="9"/>
    </row>
    <row r="19" spans="3:65" ht="21" customHeight="1" x14ac:dyDescent="0.25">
      <c r="C19" s="150"/>
      <c r="D19" s="395"/>
      <c r="E19" s="395" t="s">
        <v>707</v>
      </c>
      <c r="F19" s="209" t="s">
        <v>703</v>
      </c>
      <c r="G19" s="164" t="s">
        <v>10</v>
      </c>
      <c r="H19" s="164" t="s">
        <v>12</v>
      </c>
      <c r="I19" s="164" t="s">
        <v>10</v>
      </c>
      <c r="J19" s="164" t="s">
        <v>10</v>
      </c>
      <c r="K19" s="164" t="s">
        <v>10</v>
      </c>
      <c r="L19" s="164" t="s">
        <v>10</v>
      </c>
      <c r="M19" s="255" t="s">
        <v>8</v>
      </c>
      <c r="N19" s="255" t="s">
        <v>10</v>
      </c>
      <c r="O19" s="255" t="s">
        <v>10</v>
      </c>
      <c r="P19" s="255" t="s">
        <v>10</v>
      </c>
      <c r="Q19" s="255" t="s">
        <v>10</v>
      </c>
      <c r="R19" s="255" t="s">
        <v>218</v>
      </c>
      <c r="S19" s="255" t="s">
        <v>531</v>
      </c>
      <c r="T19" s="41"/>
      <c r="U19" s="35"/>
      <c r="V19" s="36"/>
      <c r="W19" s="41"/>
      <c r="X19" s="35"/>
      <c r="Y19" s="36"/>
      <c r="Z19" s="42" t="str">
        <f>IF(OR(AND(T19="",U19=""),AND(W19="",X19=""),AND(U19="X",X19="X"),AND(U19="Q",X19="Q"),OR(U19="M",X19="M")),"",SUM(T19,W19))</f>
        <v/>
      </c>
      <c r="AA19" s="34" t="str">
        <f xml:space="preserve"> IF(AND(OR(AND(U19="Q",X19="Q"),AND(U19="X",X19="X")),SUM(T19,W19)=0,ISNUMBER(Z19)),"",IF(OR(U19="M",X19="M"),"M",IF(AND(U19=X19,OR(U19="X",U19="W",U19="Q",U19="U",U19="Z")),UPPER( U19),"")))</f>
        <v/>
      </c>
      <c r="AB19" s="33"/>
      <c r="AC19" s="150"/>
      <c r="AY19" s="9"/>
      <c r="AZ19" s="9"/>
      <c r="BA19" s="9"/>
      <c r="BB19" s="9"/>
      <c r="BC19" s="9"/>
      <c r="BD19" s="9"/>
      <c r="BE19" s="9"/>
      <c r="BF19" s="9"/>
      <c r="BG19" s="9"/>
      <c r="BH19" s="9"/>
      <c r="BI19" s="9"/>
      <c r="BJ19" s="9"/>
      <c r="BK19" s="9"/>
      <c r="BL19" s="9"/>
      <c r="BM19" s="9"/>
    </row>
    <row r="20" spans="3:65" ht="21" customHeight="1" x14ac:dyDescent="0.25">
      <c r="C20" s="150"/>
      <c r="D20" s="395"/>
      <c r="E20" s="395"/>
      <c r="F20" s="209" t="s">
        <v>704</v>
      </c>
      <c r="G20" s="164" t="s">
        <v>10</v>
      </c>
      <c r="H20" s="164" t="s">
        <v>11</v>
      </c>
      <c r="I20" s="164" t="s">
        <v>10</v>
      </c>
      <c r="J20" s="164" t="s">
        <v>10</v>
      </c>
      <c r="K20" s="164" t="s">
        <v>10</v>
      </c>
      <c r="L20" s="164" t="s">
        <v>10</v>
      </c>
      <c r="M20" s="255" t="s">
        <v>8</v>
      </c>
      <c r="N20" s="255" t="s">
        <v>10</v>
      </c>
      <c r="O20" s="255" t="s">
        <v>10</v>
      </c>
      <c r="P20" s="255" t="s">
        <v>10</v>
      </c>
      <c r="Q20" s="255" t="s">
        <v>10</v>
      </c>
      <c r="R20" s="255" t="s">
        <v>218</v>
      </c>
      <c r="S20" s="255" t="s">
        <v>531</v>
      </c>
      <c r="T20" s="41"/>
      <c r="U20" s="35"/>
      <c r="V20" s="36"/>
      <c r="W20" s="41"/>
      <c r="X20" s="35"/>
      <c r="Y20" s="36"/>
      <c r="Z20" s="42" t="str">
        <f>IF(OR(AND(T20="",U20=""),AND(W20="",X20=""),AND(U20="X",X20="X"),AND(U20="Q",X20="Q"),OR(U20="M",X20="M")),"",SUM(T20,W20))</f>
        <v/>
      </c>
      <c r="AA20" s="34" t="str">
        <f xml:space="preserve"> IF(AND(OR(AND(U20="Q",X20="Q"),AND(U20="X",X20="X")),SUM(T20,W20)=0,ISNUMBER(Z20)),"",IF(OR(U20="M",X20="M"),"M",IF(AND(U20=X20,OR(U20="X",U20="W",U20="Q",U20="U",U20="Z")),UPPER( U20),"")))</f>
        <v/>
      </c>
      <c r="AB20" s="33"/>
      <c r="AC20" s="150"/>
      <c r="AY20" s="9"/>
      <c r="AZ20" s="9"/>
      <c r="BA20" s="9"/>
      <c r="BB20" s="9"/>
      <c r="BC20" s="9"/>
      <c r="BD20" s="9"/>
      <c r="BE20" s="9"/>
      <c r="BF20" s="9"/>
      <c r="BG20" s="9"/>
      <c r="BH20" s="9"/>
      <c r="BI20" s="9"/>
      <c r="BJ20" s="9"/>
      <c r="BK20" s="9"/>
      <c r="BL20" s="9"/>
      <c r="BM20" s="9"/>
    </row>
    <row r="21" spans="3:65" ht="21" customHeight="1" x14ac:dyDescent="0.25">
      <c r="C21" s="150"/>
      <c r="D21" s="395"/>
      <c r="E21" s="395"/>
      <c r="F21" s="210" t="s">
        <v>700</v>
      </c>
      <c r="G21" s="164" t="s">
        <v>10</v>
      </c>
      <c r="H21" s="164" t="s">
        <v>10</v>
      </c>
      <c r="I21" s="164" t="s">
        <v>10</v>
      </c>
      <c r="J21" s="164" t="s">
        <v>10</v>
      </c>
      <c r="K21" s="164" t="s">
        <v>10</v>
      </c>
      <c r="L21" s="164" t="s">
        <v>10</v>
      </c>
      <c r="M21" s="255" t="s">
        <v>8</v>
      </c>
      <c r="N21" s="255" t="s">
        <v>10</v>
      </c>
      <c r="O21" s="255" t="s">
        <v>10</v>
      </c>
      <c r="P21" s="255" t="s">
        <v>10</v>
      </c>
      <c r="Q21" s="255" t="s">
        <v>10</v>
      </c>
      <c r="R21" s="255" t="s">
        <v>218</v>
      </c>
      <c r="S21" s="255" t="s">
        <v>531</v>
      </c>
      <c r="T21" s="42" t="str">
        <f>IF(OR(AND(T19="",U19=""),AND(T20="",U20=""),AND(U19="X",U20="X"),AND(U19="Q",U20="Q"),OR(U19="M",U20="M")),"",SUM(T19,T20))</f>
        <v/>
      </c>
      <c r="U21" s="34" t="str">
        <f>IF(AND(OR(AND(U19="Q",U20="Q"),AND(U19="X",U20="X")),SUM(T19,T20)=0,ISNUMBER(T21)),"",IF(OR(U19="m",U20="m"),"m",IF(AND(U19=U20,OR(U19="X",U19="W",U19="Q",U19="U",U19="Z")),UPPER(U19),"")))</f>
        <v/>
      </c>
      <c r="V21" s="33"/>
      <c r="W21" s="42" t="str">
        <f>IF(OR(AND(W19="",X19=""),AND(W20="",X20=""),AND(X19="X",X20="X"),AND(X19="Q",X20="Q"),OR(X19="M",X20="M")),"",SUM(W19,W20))</f>
        <v/>
      </c>
      <c r="X21" s="34" t="str">
        <f>IF(AND(OR(AND(X19="Q",X20="Q"),AND(X19="X",X20="X")),SUM(W19,W20)=0,ISNUMBER(W21)),"",IF(OR(X19="m",X20="m"),"m",IF(AND(X19=X20,OR(X19="X",X19="W",X19="Q",X19="U",X19="Z")),UPPER(X19),"")))</f>
        <v/>
      </c>
      <c r="Y21" s="33"/>
      <c r="Z21" s="42" t="str">
        <f>IF(OR(AND(Z19="",AA19=""),AND(Z20="",AA20=""),AND(AA19="X",AA20="X"),AND(AA19="Q",AA20="Q"),OR(AA19="M",AA20="M")),"",SUM(Z19,Z20))</f>
        <v/>
      </c>
      <c r="AA21" s="34" t="str">
        <f>IF(AND(OR(AND(AA19="Q",AA20="Q"),AND(AA19="X",AA20="X")),SUM(Z19,Z20)=0,ISNUMBER(Z21)),"",IF(OR(AA19="m",AA20="m"),"m",IF(AND(AA19=AA20,OR(AA19="X",AA19="W",AA19="Q",AA19="U",AA19="Z")),UPPER(AA19),"")))</f>
        <v/>
      </c>
      <c r="AB21" s="33"/>
      <c r="AC21" s="150"/>
      <c r="AY21" s="9"/>
      <c r="AZ21" s="9"/>
      <c r="BA21" s="9"/>
      <c r="BB21" s="9"/>
      <c r="BC21" s="9"/>
      <c r="BD21" s="9"/>
      <c r="BE21" s="9"/>
      <c r="BF21" s="9"/>
      <c r="BG21" s="9"/>
      <c r="BH21" s="9"/>
      <c r="BI21" s="9"/>
      <c r="BJ21" s="9"/>
      <c r="BK21" s="9"/>
      <c r="BL21" s="9"/>
      <c r="BM21" s="9"/>
    </row>
    <row r="22" spans="3:65" ht="21" customHeight="1" x14ac:dyDescent="0.25">
      <c r="C22" s="150"/>
      <c r="D22" s="395"/>
      <c r="E22" s="396" t="s">
        <v>700</v>
      </c>
      <c r="F22" s="210" t="s">
        <v>703</v>
      </c>
      <c r="G22" s="164" t="s">
        <v>10</v>
      </c>
      <c r="H22" s="164" t="s">
        <v>12</v>
      </c>
      <c r="I22" s="164" t="s">
        <v>10</v>
      </c>
      <c r="J22" s="164" t="s">
        <v>10</v>
      </c>
      <c r="K22" s="164" t="s">
        <v>10</v>
      </c>
      <c r="L22" s="164" t="s">
        <v>10</v>
      </c>
      <c r="M22" s="255" t="s">
        <v>10</v>
      </c>
      <c r="N22" s="255" t="s">
        <v>10</v>
      </c>
      <c r="O22" s="255" t="s">
        <v>10</v>
      </c>
      <c r="P22" s="255" t="s">
        <v>10</v>
      </c>
      <c r="Q22" s="255" t="s">
        <v>10</v>
      </c>
      <c r="R22" s="255" t="s">
        <v>218</v>
      </c>
      <c r="S22" s="255" t="s">
        <v>531</v>
      </c>
      <c r="T22" s="42" t="str">
        <f>IF(OR(AND(T13="",U13=""),AND(T16="",U16=""),AND(T19="",U19=""),AND(U13="X",U16="X",U19="X"),AND(U13="Q",U16="Q",U19="Q"),OR(U13="M",U16="M",U19="M")),"",SUM(T13,T16,T19))</f>
        <v/>
      </c>
      <c r="U22" s="34" t="str">
        <f>IF(AND(OR(AND(U13="Q",U16="Q",U19="Q"),AND(U13="X",U16="X",U19="X")),SUM(T13,T16,T19)=0,ISNUMBER(T22)),"",IF(OR(U13="m",U16="m",U19="m"),"m",IF(AND(U13=U16,U13=U19,OR(U13="X",U13="W",U13="Q",U13="U",U13="Z")),UPPER(U13),"")))</f>
        <v/>
      </c>
      <c r="V22" s="33"/>
      <c r="W22" s="42" t="str">
        <f>IF(OR(AND(W13="",X13=""),AND(W16="",X16=""),AND(W19="",X19=""),AND(X13="X",X16="X",X19="X"),AND(X13="Q",X16="Q",X19="Q"),OR(X13="M",X16="M",X19="M")),"",SUM(W13,W16,W19))</f>
        <v/>
      </c>
      <c r="X22" s="34" t="str">
        <f>IF(AND(OR(AND(X13="Q",X16="Q",X19="Q"),AND(X13="X",X16="X",X19="X")),SUM(W13,W16,W19)=0,ISNUMBER(W22)),"",IF(OR(X13="m",X16="m",X19="m"),"m",IF(AND(X13=X16,X13=X19,OR(X13="X",X13="W",X13="Q",X13="U",X13="Z")),UPPER(X13),"")))</f>
        <v/>
      </c>
      <c r="Y22" s="33"/>
      <c r="Z22" s="42" t="str">
        <f>IF(OR(AND(Z13="",AA13=""),AND(Z16="",AA16=""),AND(Z19="",AA19=""),AND(AA13="X",AA16="X",AA19="X"),AND(AA13="Q",AA16="Q",AA19="Q"),OR(AA13="M",AA16="M",AA19="M")),"",SUM(Z13,Z16,Z19))</f>
        <v/>
      </c>
      <c r="AA22" s="34" t="str">
        <f>IF(AND(OR(AND(AA13="Q",AA16="Q",AA19="Q"),AND(AA13="X",AA16="X",AA19="X")),SUM(Z13,Z16,Z19)=0,ISNUMBER(Z22)),"",IF(OR(AA13="m",AA16="m",AA19="m"),"m",IF(AND(AA13=AA16,AA13=AA19,OR(AA13="X",AA13="W",AA13="Q",AA13="U",AA13="Z")),UPPER(AA13),"")))</f>
        <v/>
      </c>
      <c r="AB22" s="33"/>
      <c r="AC22" s="150"/>
      <c r="AY22" s="9"/>
      <c r="AZ22" s="9"/>
      <c r="BA22" s="9"/>
      <c r="BB22" s="9"/>
      <c r="BC22" s="9"/>
      <c r="BD22" s="9"/>
      <c r="BE22" s="9"/>
      <c r="BF22" s="9"/>
      <c r="BG22" s="9"/>
      <c r="BH22" s="9"/>
      <c r="BI22" s="9"/>
      <c r="BJ22" s="9"/>
      <c r="BK22" s="9"/>
      <c r="BL22" s="9"/>
      <c r="BM22" s="9"/>
    </row>
    <row r="23" spans="3:65" ht="21" customHeight="1" x14ac:dyDescent="0.25">
      <c r="C23" s="150"/>
      <c r="D23" s="395"/>
      <c r="E23" s="396"/>
      <c r="F23" s="210" t="s">
        <v>704</v>
      </c>
      <c r="G23" s="164" t="s">
        <v>10</v>
      </c>
      <c r="H23" s="164" t="s">
        <v>11</v>
      </c>
      <c r="I23" s="164" t="s">
        <v>10</v>
      </c>
      <c r="J23" s="164" t="s">
        <v>10</v>
      </c>
      <c r="K23" s="164" t="s">
        <v>10</v>
      </c>
      <c r="L23" s="164" t="s">
        <v>10</v>
      </c>
      <c r="M23" s="255" t="s">
        <v>10</v>
      </c>
      <c r="N23" s="255" t="s">
        <v>10</v>
      </c>
      <c r="O23" s="255" t="s">
        <v>10</v>
      </c>
      <c r="P23" s="255" t="s">
        <v>10</v>
      </c>
      <c r="Q23" s="255" t="s">
        <v>10</v>
      </c>
      <c r="R23" s="255" t="s">
        <v>218</v>
      </c>
      <c r="S23" s="255" t="s">
        <v>531</v>
      </c>
      <c r="T23" s="42" t="str">
        <f>IF(OR(AND(T14="",U14=""),AND(T17="",U17=""),AND(T20="",U20=""),AND(U14="X",U17="X",U20="X"),AND(U14="Q",U17="Q",U20="Q"),OR(U14="M",U17="M",U20="M")),"",SUM(T14,T17,T20))</f>
        <v/>
      </c>
      <c r="U23" s="34" t="str">
        <f>IF(AND(OR(AND(U14="Q",U17="Q",U20="Q"),AND(U14="X",U17="X",U20="X")),SUM(T14,T17,T20)=0,ISNUMBER(T23)),"",IF(OR(U14="m",U17="m",U20="m"),"m",IF(AND(U14=U17,U14=U20,OR(U14="X",U14="W",U14="Q",U14="U",U14="Z")),UPPER(U14),"")))</f>
        <v/>
      </c>
      <c r="V23" s="33"/>
      <c r="W23" s="42" t="str">
        <f>IF(OR(AND(W14="",X14=""),AND(W17="",X17=""),AND(W20="",X20=""),AND(X14="X",X17="X",X20="X"),AND(X14="Q",X17="Q",X20="Q"),OR(X14="M",X17="M",X20="M")),"",SUM(W14,W17,W20))</f>
        <v/>
      </c>
      <c r="X23" s="34" t="str">
        <f>IF(AND(OR(AND(X14="Q",X17="Q",X20="Q"),AND(X14="X",X17="X",X20="X")),SUM(W14,W17,W20)=0,ISNUMBER(W23)),"",IF(OR(X14="m",X17="m",X20="m"),"m",IF(AND(X14=X17,X14=X20,OR(X14="X",X14="W",X14="Q",X14="U",X14="Z")),UPPER(X14),"")))</f>
        <v/>
      </c>
      <c r="Y23" s="33"/>
      <c r="Z23" s="42" t="str">
        <f>IF(OR(AND(Z14="",AA14=""),AND(Z17="",AA17=""),AND(Z20="",AA20=""),AND(AA14="X",AA17="X",AA20="X"),AND(AA14="Q",AA17="Q",AA20="Q"),OR(AA14="M",AA17="M",AA20="M")),"",SUM(Z14,Z17,Z20))</f>
        <v/>
      </c>
      <c r="AA23" s="34" t="str">
        <f>IF(AND(OR(AND(AA14="Q",AA17="Q",AA20="Q"),AND(AA14="X",AA17="X",AA20="X")),SUM(Z14,Z17,Z20)=0,ISNUMBER(Z23)),"",IF(OR(AA14="m",AA17="m",AA20="m"),"m",IF(AND(AA14=AA17,AA14=AA20,OR(AA14="X",AA14="W",AA14="Q",AA14="U",AA14="Z")),UPPER(AA14),"")))</f>
        <v/>
      </c>
      <c r="AB23" s="33"/>
      <c r="AC23" s="150"/>
      <c r="AY23" s="9"/>
      <c r="AZ23" s="9"/>
      <c r="BA23" s="9"/>
      <c r="BB23" s="9"/>
      <c r="BC23" s="9"/>
      <c r="BD23" s="9"/>
      <c r="BE23" s="9"/>
      <c r="BF23" s="9"/>
      <c r="BG23" s="9"/>
      <c r="BH23" s="9"/>
      <c r="BI23" s="9"/>
      <c r="BJ23" s="9"/>
      <c r="BK23" s="9"/>
      <c r="BL23" s="9"/>
      <c r="BM23" s="9"/>
    </row>
    <row r="24" spans="3:65" ht="21" customHeight="1" x14ac:dyDescent="0.25">
      <c r="C24" s="150"/>
      <c r="D24" s="395"/>
      <c r="E24" s="396"/>
      <c r="F24" s="210" t="s">
        <v>700</v>
      </c>
      <c r="G24" s="164" t="s">
        <v>10</v>
      </c>
      <c r="H24" s="164" t="s">
        <v>10</v>
      </c>
      <c r="I24" s="164" t="s">
        <v>10</v>
      </c>
      <c r="J24" s="164" t="s">
        <v>10</v>
      </c>
      <c r="K24" s="164" t="s">
        <v>10</v>
      </c>
      <c r="L24" s="164" t="s">
        <v>10</v>
      </c>
      <c r="M24" s="255" t="s">
        <v>10</v>
      </c>
      <c r="N24" s="255" t="s">
        <v>10</v>
      </c>
      <c r="O24" s="255" t="s">
        <v>10</v>
      </c>
      <c r="P24" s="255" t="s">
        <v>10</v>
      </c>
      <c r="Q24" s="255" t="s">
        <v>10</v>
      </c>
      <c r="R24" s="255" t="s">
        <v>218</v>
      </c>
      <c r="S24" s="255" t="s">
        <v>531</v>
      </c>
      <c r="T24" s="42" t="str">
        <f>IF(OR(AND(T15="",U15=""),AND(T18="",U18=""),AND(T21="",U21=""),AND(U15="X",U18="X",U21="X"),AND(U15="Q",U18="Q",U21="Q"),OR(U15="M",U18="M",U21="M")),"",SUM(T15,T18,T21))</f>
        <v/>
      </c>
      <c r="U24" s="34" t="str">
        <f>IF(AND(OR(AND(U15="Q",U18="Q",U21="Q"),AND(U15="X",U18="X",U21="X")),SUM(T15,T18,T21)=0,ISNUMBER(T24)),"",IF(OR(U15="m",U18="m",U21="m"),"m",IF(AND(U15=U18,U15=U21,OR(U15="X",U15="W",U15="Q",U15="U",U15="Z")),UPPER(U15),"")))</f>
        <v/>
      </c>
      <c r="V24" s="33"/>
      <c r="W24" s="42" t="str">
        <f>IF(OR(AND(W15="",X15=""),AND(W18="",X18=""),AND(W21="",X21=""),AND(X15="X",X18="X",X21="X"),AND(X15="Q",X18="Q",X21="Q"),OR(X15="M",X18="M",X21="M")),"",SUM(W15,W18,W21))</f>
        <v/>
      </c>
      <c r="X24" s="34" t="str">
        <f>IF(AND(OR(AND(X15="Q",X18="Q",X21="Q"),AND(X15="X",X18="X",X21="X")),SUM(W15,W18,W21)=0,ISNUMBER(W24)),"",IF(OR(X15="m",X18="m",X21="m"),"m",IF(AND(X15=X18,X15=X21,OR(X15="X",X15="W",X15="Q",X15="U",X15="Z")),UPPER(X15),"")))</f>
        <v/>
      </c>
      <c r="Y24" s="33"/>
      <c r="Z24" s="42" t="str">
        <f>IF(OR(AND(Z15="",AA15=""),AND(Z18="",AA18=""),AND(Z21="",AA21=""),AND(AA15="X",AA18="X",AA21="X"),AND(AA15="Q",AA18="Q",AA21="Q"),OR(AA15="M",AA18="M",AA21="M")),"",SUM(Z15,Z18,Z21))</f>
        <v/>
      </c>
      <c r="AA24" s="34" t="str">
        <f>IF(AND(OR(AND(AA15="Q",AA18="Q",AA21="Q"),AND(AA15="X",AA18="X",AA21="X")),SUM(Z15,Z18,Z21)=0,ISNUMBER(Z24)),"",IF(OR(AA15="m",AA18="m",AA21="m"),"m",IF(AND(AA15=AA18,AA15=AA21,OR(AA15="X",AA15="W",AA15="Q",AA15="U",AA15="Z")),UPPER(AA15),"")))</f>
        <v/>
      </c>
      <c r="AB24" s="33"/>
      <c r="AC24" s="150"/>
      <c r="AY24" s="9"/>
      <c r="AZ24" s="9"/>
      <c r="BA24" s="9"/>
      <c r="BB24" s="9"/>
      <c r="BC24" s="9"/>
      <c r="BD24" s="9"/>
      <c r="BE24" s="9"/>
      <c r="BF24" s="9"/>
      <c r="BG24" s="9"/>
      <c r="BH24" s="9"/>
      <c r="BI24" s="9"/>
      <c r="BJ24" s="9"/>
      <c r="BK24" s="9"/>
      <c r="BL24" s="9"/>
      <c r="BM24" s="9"/>
    </row>
    <row r="25" spans="3:65" ht="15" customHeight="1" x14ac:dyDescent="0.25">
      <c r="C25" s="150"/>
      <c r="D25" s="211"/>
      <c r="E25" s="211"/>
      <c r="F25" s="211"/>
      <c r="G25" s="211"/>
      <c r="H25" s="211"/>
      <c r="I25" s="211"/>
      <c r="J25" s="211"/>
      <c r="K25" s="211"/>
      <c r="L25" s="211"/>
      <c r="M25" s="276"/>
      <c r="N25" s="276"/>
      <c r="O25" s="276"/>
      <c r="P25" s="276"/>
      <c r="Q25" s="276"/>
      <c r="R25" s="276"/>
      <c r="S25" s="276"/>
      <c r="T25" s="211"/>
      <c r="U25" s="211"/>
      <c r="V25" s="211"/>
      <c r="W25" s="211"/>
      <c r="X25" s="211"/>
      <c r="Y25" s="211"/>
      <c r="Z25" s="211"/>
      <c r="AA25" s="211"/>
      <c r="AB25" s="211"/>
      <c r="AC25" s="211"/>
      <c r="AY25" s="9"/>
      <c r="AZ25" s="9"/>
      <c r="BA25" s="9"/>
      <c r="BB25" s="9"/>
      <c r="BC25" s="9"/>
      <c r="BD25" s="9"/>
      <c r="BE25" s="9"/>
      <c r="BF25" s="9"/>
      <c r="BG25" s="9"/>
      <c r="BH25" s="9"/>
      <c r="BI25" s="9"/>
      <c r="BJ25" s="9"/>
      <c r="BK25" s="9"/>
      <c r="BL25" s="9"/>
      <c r="BM25" s="9"/>
    </row>
    <row r="26" spans="3:65" ht="21" customHeight="1" x14ac:dyDescent="0.25">
      <c r="C26" s="150"/>
      <c r="D26" s="395" t="s">
        <v>954</v>
      </c>
      <c r="E26" s="395" t="s">
        <v>722</v>
      </c>
      <c r="F26" s="209" t="s">
        <v>703</v>
      </c>
      <c r="G26" s="164" t="s">
        <v>10</v>
      </c>
      <c r="H26" s="164" t="s">
        <v>12</v>
      </c>
      <c r="I26" s="164" t="s">
        <v>10</v>
      </c>
      <c r="J26" s="164" t="s">
        <v>10</v>
      </c>
      <c r="K26" s="164" t="s">
        <v>10</v>
      </c>
      <c r="L26" s="164" t="s">
        <v>10</v>
      </c>
      <c r="M26" s="255" t="s">
        <v>10</v>
      </c>
      <c r="N26" s="255" t="s">
        <v>351</v>
      </c>
      <c r="O26" s="255" t="s">
        <v>10</v>
      </c>
      <c r="P26" s="255" t="s">
        <v>10</v>
      </c>
      <c r="Q26" s="255" t="s">
        <v>10</v>
      </c>
      <c r="R26" s="255" t="s">
        <v>218</v>
      </c>
      <c r="S26" s="255" t="s">
        <v>532</v>
      </c>
      <c r="T26" s="41"/>
      <c r="U26" s="35"/>
      <c r="V26" s="36"/>
      <c r="W26" s="41"/>
      <c r="X26" s="35"/>
      <c r="Y26" s="36"/>
      <c r="Z26" s="42" t="str">
        <f>IF(OR(AND(T26="",U26=""),AND(W26="",X26=""),AND(U26="X",X26="X"),AND(U26="Q",X26="Q"),OR(U26="M",X26="M")),"",SUM(T26,W26))</f>
        <v/>
      </c>
      <c r="AA26" s="34" t="str">
        <f xml:space="preserve"> IF(AND(OR(AND(U26="Q",X26="Q"),AND(U26="X",X26="X")),SUM(T26,W26)=0,ISNUMBER(Z26)),"",IF(OR(U26="M",X26="M"),"M",IF(AND(U26=X26,OR(U26="X",U26="W",U26="Q",U26="U",U26="Z")),UPPER( U26),"")))</f>
        <v/>
      </c>
      <c r="AB26" s="33"/>
      <c r="AC26" s="211"/>
      <c r="AY26" s="9"/>
      <c r="AZ26" s="9"/>
      <c r="BA26" s="9"/>
      <c r="BB26" s="9"/>
      <c r="BC26" s="9"/>
      <c r="BD26" s="9"/>
      <c r="BE26" s="9"/>
      <c r="BF26" s="9"/>
      <c r="BG26" s="9"/>
      <c r="BH26" s="9"/>
      <c r="BI26" s="9"/>
      <c r="BJ26" s="9"/>
      <c r="BK26" s="9"/>
      <c r="BL26" s="9"/>
      <c r="BM26" s="9"/>
    </row>
    <row r="27" spans="3:65" ht="21" customHeight="1" x14ac:dyDescent="0.25">
      <c r="C27" s="150"/>
      <c r="D27" s="395"/>
      <c r="E27" s="395"/>
      <c r="F27" s="209" t="s">
        <v>704</v>
      </c>
      <c r="G27" s="164" t="s">
        <v>10</v>
      </c>
      <c r="H27" s="164" t="s">
        <v>11</v>
      </c>
      <c r="I27" s="164" t="s">
        <v>10</v>
      </c>
      <c r="J27" s="164" t="s">
        <v>10</v>
      </c>
      <c r="K27" s="164" t="s">
        <v>10</v>
      </c>
      <c r="L27" s="164" t="s">
        <v>10</v>
      </c>
      <c r="M27" s="255" t="s">
        <v>10</v>
      </c>
      <c r="N27" s="255" t="s">
        <v>351</v>
      </c>
      <c r="O27" s="255" t="s">
        <v>10</v>
      </c>
      <c r="P27" s="255" t="s">
        <v>10</v>
      </c>
      <c r="Q27" s="255" t="s">
        <v>10</v>
      </c>
      <c r="R27" s="255" t="s">
        <v>218</v>
      </c>
      <c r="S27" s="255" t="s">
        <v>532</v>
      </c>
      <c r="T27" s="41"/>
      <c r="U27" s="35"/>
      <c r="V27" s="36"/>
      <c r="W27" s="41"/>
      <c r="X27" s="35"/>
      <c r="Y27" s="36"/>
      <c r="Z27" s="42" t="str">
        <f>IF(OR(AND(T27="",U27=""),AND(W27="",X27=""),AND(U27="X",X27="X"),AND(U27="Q",X27="Q"),OR(U27="M",X27="M")),"",SUM(T27,W27))</f>
        <v/>
      </c>
      <c r="AA27" s="34" t="str">
        <f xml:space="preserve"> IF(AND(OR(AND(U27="Q",X27="Q"),AND(U27="X",X27="X")),SUM(T27,W27)=0,ISNUMBER(Z27)),"",IF(OR(U27="M",X27="M"),"M",IF(AND(U27=X27,OR(U27="X",U27="W",U27="Q",U27="U",U27="Z")),UPPER( U27),"")))</f>
        <v/>
      </c>
      <c r="AB27" s="33"/>
      <c r="AC27" s="211"/>
      <c r="AY27" s="9"/>
      <c r="AZ27" s="9"/>
      <c r="BA27" s="9"/>
      <c r="BB27" s="9"/>
      <c r="BC27" s="9"/>
      <c r="BD27" s="9"/>
      <c r="BE27" s="9"/>
      <c r="BF27" s="9"/>
      <c r="BG27" s="9"/>
      <c r="BH27" s="9"/>
      <c r="BI27" s="9"/>
      <c r="BJ27" s="9"/>
      <c r="BK27" s="9"/>
      <c r="BL27" s="9"/>
      <c r="BM27" s="9"/>
    </row>
    <row r="28" spans="3:65" ht="21" customHeight="1" x14ac:dyDescent="0.25">
      <c r="C28" s="150"/>
      <c r="D28" s="395"/>
      <c r="E28" s="395"/>
      <c r="F28" s="210" t="s">
        <v>700</v>
      </c>
      <c r="G28" s="164" t="s">
        <v>10</v>
      </c>
      <c r="H28" s="164" t="s">
        <v>10</v>
      </c>
      <c r="I28" s="164" t="s">
        <v>10</v>
      </c>
      <c r="J28" s="164" t="s">
        <v>10</v>
      </c>
      <c r="K28" s="164" t="s">
        <v>10</v>
      </c>
      <c r="L28" s="164" t="s">
        <v>10</v>
      </c>
      <c r="M28" s="255" t="s">
        <v>10</v>
      </c>
      <c r="N28" s="255" t="s">
        <v>351</v>
      </c>
      <c r="O28" s="255" t="s">
        <v>10</v>
      </c>
      <c r="P28" s="255" t="s">
        <v>10</v>
      </c>
      <c r="Q28" s="255" t="s">
        <v>10</v>
      </c>
      <c r="R28" s="255" t="s">
        <v>218</v>
      </c>
      <c r="S28" s="255" t="s">
        <v>532</v>
      </c>
      <c r="T28" s="42" t="str">
        <f>IF(OR(AND(T26="",U26=""),AND(T27="",U27=""),AND(U26="X",U27="X"),AND(U26="Q",U27="Q"),OR(U26="M",U27="M")),"",SUM(T26,T27))</f>
        <v/>
      </c>
      <c r="U28" s="34" t="str">
        <f>IF(AND(OR(AND(U26="Q",U27="Q"),AND(U26="X",U27="X")),SUM(T26,T27)=0,ISNUMBER(T28)),"",IF(OR(U26="m",U27="m"),"m",IF(AND(U26=U27,OR(U26="X",U26="W",U26="Q",U26="U",U26="Z")),UPPER(U26),"")))</f>
        <v/>
      </c>
      <c r="V28" s="33"/>
      <c r="W28" s="42" t="str">
        <f>IF(OR(AND(W26="",X26=""),AND(W27="",X27=""),AND(X26="X",X27="X"),AND(X26="Q",X27="Q"),OR(X26="M",X27="M")),"",SUM(W26,W27))</f>
        <v/>
      </c>
      <c r="X28" s="34" t="str">
        <f>IF(AND(OR(AND(X26="Q",X27="Q"),AND(X26="X",X27="X")),SUM(W26,W27)=0,ISNUMBER(W28)),"",IF(OR(X26="m",X27="m"),"m",IF(AND(X26=X27,OR(X26="X",X26="W",X26="Q",X26="U",X26="Z")),UPPER(X26),"")))</f>
        <v/>
      </c>
      <c r="Y28" s="33"/>
      <c r="Z28" s="42" t="str">
        <f>IF(OR(AND(Z26="",AA26=""),AND(Z27="",AA27=""),AND(AA26="X",AA27="X"),AND(AA26="Q",AA27="Q"),OR(AA26="M",AA27="M")),"",SUM(Z26,Z27))</f>
        <v/>
      </c>
      <c r="AA28" s="34" t="str">
        <f>IF(AND(OR(AND(AA26="Q",AA27="Q"),AND(AA26="X",AA27="X")),SUM(Z26,Z27)=0,ISNUMBER(Z28)),"",IF(OR(AA26="m",AA27="m"),"m",IF(AND(AA26=AA27,OR(AA26="X",AA26="W",AA26="Q",AA26="U",AA26="Z")),UPPER(AA26),"")))</f>
        <v/>
      </c>
      <c r="AB28" s="33"/>
      <c r="AC28" s="211"/>
      <c r="AY28" s="9"/>
      <c r="AZ28" s="9"/>
      <c r="BA28" s="9"/>
      <c r="BB28" s="9"/>
      <c r="BC28" s="9"/>
      <c r="BD28" s="9"/>
      <c r="BE28" s="9"/>
      <c r="BF28" s="9"/>
      <c r="BG28" s="9"/>
      <c r="BH28" s="9"/>
      <c r="BI28" s="9"/>
      <c r="BJ28" s="9"/>
      <c r="BK28" s="9"/>
      <c r="BL28" s="9"/>
      <c r="BM28" s="9"/>
    </row>
    <row r="29" spans="3:65" ht="21" customHeight="1" x14ac:dyDescent="0.25">
      <c r="C29" s="150"/>
      <c r="D29" s="395"/>
      <c r="E29" s="395" t="s">
        <v>723</v>
      </c>
      <c r="F29" s="209" t="s">
        <v>703</v>
      </c>
      <c r="G29" s="164" t="s">
        <v>10</v>
      </c>
      <c r="H29" s="164" t="s">
        <v>12</v>
      </c>
      <c r="I29" s="164" t="s">
        <v>10</v>
      </c>
      <c r="J29" s="164" t="s">
        <v>10</v>
      </c>
      <c r="K29" s="164" t="s">
        <v>10</v>
      </c>
      <c r="L29" s="164" t="s">
        <v>10</v>
      </c>
      <c r="M29" s="255" t="s">
        <v>10</v>
      </c>
      <c r="N29" s="255" t="s">
        <v>352</v>
      </c>
      <c r="O29" s="255" t="s">
        <v>10</v>
      </c>
      <c r="P29" s="255" t="s">
        <v>10</v>
      </c>
      <c r="Q29" s="255" t="s">
        <v>10</v>
      </c>
      <c r="R29" s="255" t="s">
        <v>218</v>
      </c>
      <c r="S29" s="255" t="s">
        <v>532</v>
      </c>
      <c r="T29" s="41"/>
      <c r="U29" s="35"/>
      <c r="V29" s="36"/>
      <c r="W29" s="41"/>
      <c r="X29" s="35"/>
      <c r="Y29" s="36"/>
      <c r="Z29" s="42" t="str">
        <f>IF(OR(AND(T29="",U29=""),AND(W29="",X29=""),AND(U29="X",X29="X"),AND(U29="Q",X29="Q"),OR(U29="M",X29="M")),"",SUM(T29,W29))</f>
        <v/>
      </c>
      <c r="AA29" s="34" t="str">
        <f xml:space="preserve"> IF(AND(OR(AND(U29="Q",X29="Q"),AND(U29="X",X29="X")),SUM(T29,W29)=0,ISNUMBER(Z29)),"",IF(OR(U29="M",X29="M"),"M",IF(AND(U29=X29,OR(U29="X",U29="W",U29="Q",U29="U",U29="Z")),UPPER( U29),"")))</f>
        <v/>
      </c>
      <c r="AB29" s="33"/>
      <c r="AC29" s="211"/>
      <c r="AY29" s="9"/>
      <c r="AZ29" s="9"/>
      <c r="BA29" s="9"/>
      <c r="BB29" s="9"/>
      <c r="BC29" s="9"/>
      <c r="BD29" s="9"/>
      <c r="BE29" s="9"/>
      <c r="BF29" s="9"/>
      <c r="BG29" s="9"/>
      <c r="BH29" s="9"/>
      <c r="BI29" s="9"/>
      <c r="BJ29" s="9"/>
      <c r="BK29" s="9"/>
      <c r="BL29" s="9"/>
      <c r="BM29" s="9"/>
    </row>
    <row r="30" spans="3:65" ht="21" customHeight="1" x14ac:dyDescent="0.25">
      <c r="C30" s="150"/>
      <c r="D30" s="395"/>
      <c r="E30" s="395"/>
      <c r="F30" s="209" t="s">
        <v>704</v>
      </c>
      <c r="G30" s="164" t="s">
        <v>10</v>
      </c>
      <c r="H30" s="164" t="s">
        <v>11</v>
      </c>
      <c r="I30" s="164" t="s">
        <v>10</v>
      </c>
      <c r="J30" s="164" t="s">
        <v>10</v>
      </c>
      <c r="K30" s="164" t="s">
        <v>10</v>
      </c>
      <c r="L30" s="164" t="s">
        <v>10</v>
      </c>
      <c r="M30" s="255" t="s">
        <v>10</v>
      </c>
      <c r="N30" s="255" t="s">
        <v>352</v>
      </c>
      <c r="O30" s="255" t="s">
        <v>10</v>
      </c>
      <c r="P30" s="255" t="s">
        <v>10</v>
      </c>
      <c r="Q30" s="255" t="s">
        <v>10</v>
      </c>
      <c r="R30" s="255" t="s">
        <v>218</v>
      </c>
      <c r="S30" s="255" t="s">
        <v>532</v>
      </c>
      <c r="T30" s="41"/>
      <c r="U30" s="35"/>
      <c r="V30" s="36"/>
      <c r="W30" s="41"/>
      <c r="X30" s="35"/>
      <c r="Y30" s="36"/>
      <c r="Z30" s="42" t="str">
        <f>IF(OR(AND(T30="",U30=""),AND(W30="",X30=""),AND(U30="X",X30="X"),AND(U30="Q",X30="Q"),OR(U30="M",X30="M")),"",SUM(T30,W30))</f>
        <v/>
      </c>
      <c r="AA30" s="34" t="str">
        <f xml:space="preserve"> IF(AND(OR(AND(U30="Q",X30="Q"),AND(U30="X",X30="X")),SUM(T30,W30)=0,ISNUMBER(Z30)),"",IF(OR(U30="M",X30="M"),"M",IF(AND(U30=X30,OR(U30="X",U30="W",U30="Q",U30="U",U30="Z")),UPPER( U30),"")))</f>
        <v/>
      </c>
      <c r="AB30" s="33"/>
      <c r="AC30" s="211"/>
      <c r="AY30" s="9"/>
      <c r="AZ30" s="9"/>
      <c r="BA30" s="9"/>
      <c r="BB30" s="9"/>
      <c r="BC30" s="9"/>
      <c r="BD30" s="9"/>
      <c r="BE30" s="9"/>
      <c r="BF30" s="9"/>
      <c r="BG30" s="9"/>
      <c r="BH30" s="9"/>
      <c r="BI30" s="9"/>
      <c r="BJ30" s="9"/>
      <c r="BK30" s="9"/>
      <c r="BL30" s="9"/>
      <c r="BM30" s="9"/>
    </row>
    <row r="31" spans="3:65" ht="21" customHeight="1" x14ac:dyDescent="0.25">
      <c r="C31" s="150"/>
      <c r="D31" s="395"/>
      <c r="E31" s="395"/>
      <c r="F31" s="210" t="s">
        <v>700</v>
      </c>
      <c r="G31" s="164" t="s">
        <v>10</v>
      </c>
      <c r="H31" s="164" t="s">
        <v>10</v>
      </c>
      <c r="I31" s="164" t="s">
        <v>10</v>
      </c>
      <c r="J31" s="164" t="s">
        <v>10</v>
      </c>
      <c r="K31" s="164" t="s">
        <v>10</v>
      </c>
      <c r="L31" s="164" t="s">
        <v>10</v>
      </c>
      <c r="M31" s="255" t="s">
        <v>10</v>
      </c>
      <c r="N31" s="255" t="s">
        <v>352</v>
      </c>
      <c r="O31" s="255" t="s">
        <v>10</v>
      </c>
      <c r="P31" s="255" t="s">
        <v>10</v>
      </c>
      <c r="Q31" s="255" t="s">
        <v>10</v>
      </c>
      <c r="R31" s="255" t="s">
        <v>218</v>
      </c>
      <c r="S31" s="255" t="s">
        <v>532</v>
      </c>
      <c r="T31" s="42" t="str">
        <f>IF(OR(AND(T29="",U29=""),AND(T30="",U30=""),AND(U29="X",U30="X"),AND(U29="Q",U30="Q"),OR(U29="M",U30="M")),"",SUM(T29,T30))</f>
        <v/>
      </c>
      <c r="U31" s="34" t="str">
        <f>IF(AND(OR(AND(U29="Q",U30="Q"),AND(U29="X",U30="X")),SUM(T29,T30)=0,ISNUMBER(T31)),"",IF(OR(U29="m",U30="m"),"m",IF(AND(U29=U30,OR(U29="X",U29="W",U29="Q",U29="U",U29="Z")),UPPER(U29),"")))</f>
        <v/>
      </c>
      <c r="V31" s="33"/>
      <c r="W31" s="42" t="str">
        <f>IF(OR(AND(W29="",X29=""),AND(W30="",X30=""),AND(X29="X",X30="X"),AND(X29="Q",X30="Q"),OR(X29="M",X30="M")),"",SUM(W29,W30))</f>
        <v/>
      </c>
      <c r="X31" s="34" t="str">
        <f>IF(AND(OR(AND(X29="Q",X30="Q"),AND(X29="X",X30="X")),SUM(W29,W30)=0,ISNUMBER(W31)),"",IF(OR(X29="m",X30="m"),"m",IF(AND(X29=X30,OR(X29="X",X29="W",X29="Q",X29="U",X29="Z")),UPPER(X29),"")))</f>
        <v/>
      </c>
      <c r="Y31" s="33"/>
      <c r="Z31" s="42" t="str">
        <f>IF(OR(AND(Z29="",AA29=""),AND(Z30="",AA30=""),AND(AA29="X",AA30="X"),AND(AA29="Q",AA30="Q"),OR(AA29="M",AA30="M")),"",SUM(Z29,Z30))</f>
        <v/>
      </c>
      <c r="AA31" s="34" t="str">
        <f>IF(AND(OR(AND(AA29="Q",AA30="Q"),AND(AA29="X",AA30="X")),SUM(Z29,Z30)=0,ISNUMBER(Z31)),"",IF(OR(AA29="m",AA30="m"),"m",IF(AND(AA29=AA30,OR(AA29="X",AA29="W",AA29="Q",AA29="U",AA29="Z")),UPPER(AA29),"")))</f>
        <v/>
      </c>
      <c r="AB31" s="33"/>
      <c r="AC31" s="211"/>
      <c r="AY31" s="9"/>
      <c r="AZ31" s="9"/>
      <c r="BA31" s="9"/>
      <c r="BB31" s="9"/>
      <c r="BC31" s="9"/>
      <c r="BD31" s="9"/>
      <c r="BE31" s="9"/>
      <c r="BF31" s="9"/>
      <c r="BG31" s="9"/>
      <c r="BH31" s="9"/>
      <c r="BI31" s="9"/>
      <c r="BJ31" s="9"/>
      <c r="BK31" s="9"/>
      <c r="BL31" s="9"/>
      <c r="BM31" s="9"/>
    </row>
    <row r="32" spans="3:65" ht="21" customHeight="1" x14ac:dyDescent="0.25">
      <c r="C32" s="150"/>
      <c r="D32" s="395"/>
      <c r="E32" s="395" t="s">
        <v>707</v>
      </c>
      <c r="F32" s="209" t="s">
        <v>703</v>
      </c>
      <c r="G32" s="164" t="s">
        <v>10</v>
      </c>
      <c r="H32" s="164" t="s">
        <v>12</v>
      </c>
      <c r="I32" s="164" t="s">
        <v>10</v>
      </c>
      <c r="J32" s="164" t="s">
        <v>10</v>
      </c>
      <c r="K32" s="164" t="s">
        <v>10</v>
      </c>
      <c r="L32" s="164" t="s">
        <v>10</v>
      </c>
      <c r="M32" s="255" t="s">
        <v>10</v>
      </c>
      <c r="N32" s="255" t="s">
        <v>8</v>
      </c>
      <c r="O32" s="255" t="s">
        <v>10</v>
      </c>
      <c r="P32" s="255" t="s">
        <v>10</v>
      </c>
      <c r="Q32" s="255" t="s">
        <v>10</v>
      </c>
      <c r="R32" s="255" t="s">
        <v>218</v>
      </c>
      <c r="S32" s="255" t="s">
        <v>532</v>
      </c>
      <c r="T32" s="41"/>
      <c r="U32" s="35"/>
      <c r="V32" s="36"/>
      <c r="W32" s="41"/>
      <c r="X32" s="35"/>
      <c r="Y32" s="36"/>
      <c r="Z32" s="42" t="str">
        <f>IF(OR(AND(T32="",U32=""),AND(W32="",X32=""),AND(U32="X",X32="X"),AND(U32="Q",X32="Q"),OR(U32="M",X32="M")),"",SUM(T32,W32))</f>
        <v/>
      </c>
      <c r="AA32" s="34" t="str">
        <f xml:space="preserve"> IF(AND(OR(AND(U32="Q",X32="Q"),AND(U32="X",X32="X")),SUM(T32,W32)=0,ISNUMBER(Z32)),"",IF(OR(U32="M",X32="M"),"M",IF(AND(U32=X32,OR(U32="X",U32="W",U32="Q",U32="U",U32="Z")),UPPER( U32),"")))</f>
        <v/>
      </c>
      <c r="AB32" s="33"/>
      <c r="AC32" s="211"/>
      <c r="AY32" s="9"/>
      <c r="AZ32" s="9"/>
      <c r="BA32" s="9"/>
      <c r="BB32" s="9"/>
      <c r="BC32" s="9"/>
      <c r="BD32" s="9"/>
      <c r="BE32" s="9"/>
      <c r="BF32" s="9"/>
      <c r="BG32" s="9"/>
      <c r="BH32" s="9"/>
      <c r="BI32" s="9"/>
      <c r="BJ32" s="9"/>
      <c r="BK32" s="9"/>
      <c r="BL32" s="9"/>
      <c r="BM32" s="9"/>
    </row>
    <row r="33" spans="3:65" ht="21" customHeight="1" x14ac:dyDescent="0.25">
      <c r="C33" s="150"/>
      <c r="D33" s="395"/>
      <c r="E33" s="395"/>
      <c r="F33" s="209" t="s">
        <v>704</v>
      </c>
      <c r="G33" s="164" t="s">
        <v>10</v>
      </c>
      <c r="H33" s="164" t="s">
        <v>11</v>
      </c>
      <c r="I33" s="164" t="s">
        <v>10</v>
      </c>
      <c r="J33" s="164" t="s">
        <v>10</v>
      </c>
      <c r="K33" s="164" t="s">
        <v>10</v>
      </c>
      <c r="L33" s="164" t="s">
        <v>10</v>
      </c>
      <c r="M33" s="255" t="s">
        <v>10</v>
      </c>
      <c r="N33" s="255" t="s">
        <v>8</v>
      </c>
      <c r="O33" s="255" t="s">
        <v>10</v>
      </c>
      <c r="P33" s="255" t="s">
        <v>10</v>
      </c>
      <c r="Q33" s="255" t="s">
        <v>10</v>
      </c>
      <c r="R33" s="255" t="s">
        <v>218</v>
      </c>
      <c r="S33" s="255" t="s">
        <v>532</v>
      </c>
      <c r="T33" s="41"/>
      <c r="U33" s="35"/>
      <c r="V33" s="36"/>
      <c r="W33" s="41"/>
      <c r="X33" s="35"/>
      <c r="Y33" s="36"/>
      <c r="Z33" s="42" t="str">
        <f>IF(OR(AND(T33="",U33=""),AND(W33="",X33=""),AND(U33="X",X33="X"),AND(U33="Q",X33="Q"),OR(U33="M",X33="M")),"",SUM(T33,W33))</f>
        <v/>
      </c>
      <c r="AA33" s="34" t="str">
        <f xml:space="preserve"> IF(AND(OR(AND(U33="Q",X33="Q"),AND(U33="X",X33="X")),SUM(T33,W33)=0,ISNUMBER(Z33)),"",IF(OR(U33="M",X33="M"),"M",IF(AND(U33=X33,OR(U33="X",U33="W",U33="Q",U33="U",U33="Z")),UPPER( U33),"")))</f>
        <v/>
      </c>
      <c r="AB33" s="33"/>
      <c r="AC33" s="211"/>
      <c r="AY33" s="9"/>
      <c r="AZ33" s="9"/>
      <c r="BA33" s="9"/>
      <c r="BB33" s="9"/>
      <c r="BC33" s="9"/>
      <c r="BD33" s="9"/>
      <c r="BE33" s="9"/>
      <c r="BF33" s="9"/>
      <c r="BG33" s="9"/>
      <c r="BH33" s="9"/>
      <c r="BI33" s="9"/>
      <c r="BJ33" s="9"/>
      <c r="BK33" s="9"/>
      <c r="BL33" s="9"/>
      <c r="BM33" s="9"/>
    </row>
    <row r="34" spans="3:65" ht="21" customHeight="1" x14ac:dyDescent="0.25">
      <c r="C34" s="150"/>
      <c r="D34" s="395"/>
      <c r="E34" s="395"/>
      <c r="F34" s="210" t="s">
        <v>700</v>
      </c>
      <c r="G34" s="164" t="s">
        <v>10</v>
      </c>
      <c r="H34" s="164" t="s">
        <v>10</v>
      </c>
      <c r="I34" s="164" t="s">
        <v>10</v>
      </c>
      <c r="J34" s="164" t="s">
        <v>10</v>
      </c>
      <c r="K34" s="164" t="s">
        <v>10</v>
      </c>
      <c r="L34" s="164" t="s">
        <v>10</v>
      </c>
      <c r="M34" s="255" t="s">
        <v>10</v>
      </c>
      <c r="N34" s="255" t="s">
        <v>8</v>
      </c>
      <c r="O34" s="255" t="s">
        <v>10</v>
      </c>
      <c r="P34" s="255" t="s">
        <v>10</v>
      </c>
      <c r="Q34" s="255" t="s">
        <v>10</v>
      </c>
      <c r="R34" s="255" t="s">
        <v>218</v>
      </c>
      <c r="S34" s="255" t="s">
        <v>532</v>
      </c>
      <c r="T34" s="42" t="str">
        <f>IF(OR(AND(T32="",U32=""),AND(T33="",U33=""),AND(U32="X",U33="X"),AND(U32="Q",U33="Q"),OR(U32="M",U33="M")),"",SUM(T32,T33))</f>
        <v/>
      </c>
      <c r="U34" s="34" t="str">
        <f>IF(AND(OR(AND(U32="Q",U33="Q"),AND(U32="X",U33="X")),SUM(T32,T33)=0,ISNUMBER(T34)),"",IF(OR(U32="m",U33="m"),"m",IF(AND(U32=U33,OR(U32="X",U32="W",U32="Q",U32="U",U32="Z")),UPPER(U32),"")))</f>
        <v/>
      </c>
      <c r="V34" s="33"/>
      <c r="W34" s="42" t="str">
        <f>IF(OR(AND(W32="",X32=""),AND(W33="",X33=""),AND(X32="X",X33="X"),AND(X32="Q",X33="Q"),OR(X32="M",X33="M")),"",SUM(W32,W33))</f>
        <v/>
      </c>
      <c r="X34" s="34" t="str">
        <f>IF(AND(OR(AND(X32="Q",X33="Q"),AND(X32="X",X33="X")),SUM(W32,W33)=0,ISNUMBER(W34)),"",IF(OR(X32="m",X33="m"),"m",IF(AND(X32=X33,OR(X32="X",X32="W",X32="Q",X32="U",X32="Z")),UPPER(X32),"")))</f>
        <v/>
      </c>
      <c r="Y34" s="33"/>
      <c r="Z34" s="42" t="str">
        <f>IF(OR(AND(Z32="",AA32=""),AND(Z33="",AA33=""),AND(AA32="X",AA33="X"),AND(AA32="Q",AA33="Q"),OR(AA32="M",AA33="M")),"",SUM(Z32,Z33))</f>
        <v/>
      </c>
      <c r="AA34" s="34" t="str">
        <f>IF(AND(OR(AND(AA32="Q",AA33="Q"),AND(AA32="X",AA33="X")),SUM(Z32,Z33)=0,ISNUMBER(Z34)),"",IF(OR(AA32="m",AA33="m"),"m",IF(AND(AA32=AA33,OR(AA32="X",AA32="W",AA32="Q",AA32="U",AA32="Z")),UPPER(AA32),"")))</f>
        <v/>
      </c>
      <c r="AB34" s="33"/>
      <c r="AC34" s="211"/>
      <c r="AY34" s="9"/>
      <c r="AZ34" s="9"/>
      <c r="BA34" s="9"/>
      <c r="BB34" s="9"/>
      <c r="BC34" s="9"/>
      <c r="BD34" s="9"/>
      <c r="BE34" s="9"/>
      <c r="BF34" s="9"/>
      <c r="BG34" s="9"/>
      <c r="BH34" s="9"/>
      <c r="BI34" s="9"/>
      <c r="BJ34" s="9"/>
      <c r="BK34" s="9"/>
      <c r="BL34" s="9"/>
      <c r="BM34" s="9"/>
    </row>
    <row r="35" spans="3:65" ht="21" customHeight="1" x14ac:dyDescent="0.25">
      <c r="C35" s="150"/>
      <c r="D35" s="395"/>
      <c r="E35" s="396" t="s">
        <v>700</v>
      </c>
      <c r="F35" s="210" t="s">
        <v>703</v>
      </c>
      <c r="G35" s="164" t="s">
        <v>10</v>
      </c>
      <c r="H35" s="164" t="s">
        <v>12</v>
      </c>
      <c r="I35" s="164" t="s">
        <v>10</v>
      </c>
      <c r="J35" s="164" t="s">
        <v>10</v>
      </c>
      <c r="K35" s="164" t="s">
        <v>10</v>
      </c>
      <c r="L35" s="164" t="s">
        <v>10</v>
      </c>
      <c r="M35" s="255" t="s">
        <v>10</v>
      </c>
      <c r="N35" s="255" t="s">
        <v>10</v>
      </c>
      <c r="O35" s="255" t="s">
        <v>10</v>
      </c>
      <c r="P35" s="255" t="s">
        <v>10</v>
      </c>
      <c r="Q35" s="255" t="s">
        <v>10</v>
      </c>
      <c r="R35" s="255" t="s">
        <v>218</v>
      </c>
      <c r="S35" s="255" t="s">
        <v>532</v>
      </c>
      <c r="T35" s="42" t="str">
        <f>IF(OR(AND(T26="",U26=""),AND(T29="",U29=""),AND(T32="",U32=""),AND(U26="X",U29="X",U32="X"),AND(U26="Q",U29="Q",U32="Q"),OR(U26="M",U29="M",U32="M")),"",SUM(T26,T29,T32))</f>
        <v/>
      </c>
      <c r="U35" s="34" t="str">
        <f>IF(AND(OR(AND(U26="Q",U29="Q",U32="Q"),AND(U26="X",U29="X",U32="X")),SUM(T26,T29,T32)=0,ISNUMBER(T35)),"",IF(OR(U26="m",U29="m",U32="m"),"m",IF(AND(U26=U29,U26=U32,OR(U26="X",U26="W",U26="Q",U26="U",U26="Z")),UPPER(U26),"")))</f>
        <v/>
      </c>
      <c r="V35" s="33"/>
      <c r="W35" s="42" t="str">
        <f>IF(OR(AND(W26="",X26=""),AND(W29="",X29=""),AND(W32="",X32=""),AND(X26="X",X29="X",X32="X"),AND(X26="Q",X29="Q",X32="Q"),OR(X26="M",X29="M",X32="M")),"",SUM(W26,W29,W32))</f>
        <v/>
      </c>
      <c r="X35" s="34" t="str">
        <f>IF(AND(OR(AND(X26="Q",X29="Q",X32="Q"),AND(X26="X",X29="X",X32="X")),SUM(W26,W29,W32)=0,ISNUMBER(W35)),"",IF(OR(X26="m",X29="m",X32="m"),"m",IF(AND(X26=X29,X26=X32,OR(X26="X",X26="W",X26="Q",X26="U",X26="Z")),UPPER(X26),"")))</f>
        <v/>
      </c>
      <c r="Y35" s="33"/>
      <c r="Z35" s="42" t="str">
        <f>IF(OR(AND(Z26="",AA26=""),AND(Z29="",AA29=""),AND(Z32="",AA32=""),AND(AA26="X",AA29="X",AA32="X"),AND(AA26="Q",AA29="Q",AA32="Q"),OR(AA26="M",AA29="M",AA32="M")),"",SUM(Z26,Z29,Z32))</f>
        <v/>
      </c>
      <c r="AA35" s="34" t="str">
        <f>IF(AND(OR(AND(AA26="Q",AA29="Q",AA32="Q"),AND(AA26="X",AA29="X",AA32="X")),SUM(Z26,Z29,Z32)=0,ISNUMBER(Z35)),"",IF(OR(AA26="m",AA29="m",AA32="m"),"m",IF(AND(AA26=AA29,AA26=AA32,OR(AA26="X",AA26="W",AA26="Q",AA26="U",AA26="Z")),UPPER(AA26),"")))</f>
        <v/>
      </c>
      <c r="AB35" s="33"/>
      <c r="AC35" s="211"/>
      <c r="AY35" s="9"/>
      <c r="AZ35" s="9"/>
      <c r="BA35" s="9"/>
      <c r="BB35" s="9"/>
      <c r="BC35" s="9"/>
      <c r="BD35" s="9"/>
      <c r="BE35" s="9"/>
      <c r="BF35" s="9"/>
      <c r="BG35" s="9"/>
      <c r="BH35" s="9"/>
      <c r="BI35" s="9"/>
      <c r="BJ35" s="9"/>
      <c r="BK35" s="9"/>
      <c r="BL35" s="9"/>
      <c r="BM35" s="9"/>
    </row>
    <row r="36" spans="3:65" ht="21" customHeight="1" x14ac:dyDescent="0.25">
      <c r="C36" s="150"/>
      <c r="D36" s="395"/>
      <c r="E36" s="396"/>
      <c r="F36" s="210" t="s">
        <v>704</v>
      </c>
      <c r="G36" s="164" t="s">
        <v>10</v>
      </c>
      <c r="H36" s="164" t="s">
        <v>11</v>
      </c>
      <c r="I36" s="164" t="s">
        <v>10</v>
      </c>
      <c r="J36" s="164" t="s">
        <v>10</v>
      </c>
      <c r="K36" s="164" t="s">
        <v>10</v>
      </c>
      <c r="L36" s="164" t="s">
        <v>10</v>
      </c>
      <c r="M36" s="255" t="s">
        <v>10</v>
      </c>
      <c r="N36" s="255" t="s">
        <v>10</v>
      </c>
      <c r="O36" s="255" t="s">
        <v>10</v>
      </c>
      <c r="P36" s="255" t="s">
        <v>10</v>
      </c>
      <c r="Q36" s="255" t="s">
        <v>10</v>
      </c>
      <c r="R36" s="255" t="s">
        <v>218</v>
      </c>
      <c r="S36" s="255" t="s">
        <v>532</v>
      </c>
      <c r="T36" s="42" t="str">
        <f>IF(OR(AND(T27="",U27=""),AND(T30="",U30=""),AND(T33="",U33=""),AND(U27="X",U30="X",U33="X"),AND(U27="Q",U30="Q",U33="Q"),OR(U27="M",U30="M",U33="M")),"",SUM(T27,T30,T33))</f>
        <v/>
      </c>
      <c r="U36" s="34" t="str">
        <f>IF(AND(OR(AND(U27="Q",U30="Q",U33="Q"),AND(U27="X",U30="X",U33="X")),SUM(T27,T30,T33)=0,ISNUMBER(T36)),"",IF(OR(U27="m",U30="m",U33="m"),"m",IF(AND(U27=U30,U27=U33,OR(U27="X",U27="W",U27="Q",U27="U",U27="Z")),UPPER(U27),"")))</f>
        <v/>
      </c>
      <c r="V36" s="33"/>
      <c r="W36" s="42" t="str">
        <f>IF(OR(AND(W27="",X27=""),AND(W30="",X30=""),AND(W33="",X33=""),AND(X27="X",X30="X",X33="X"),AND(X27="Q",X30="Q",X33="Q"),OR(X27="M",X30="M",X33="M")),"",SUM(W27,W30,W33))</f>
        <v/>
      </c>
      <c r="X36" s="34" t="str">
        <f>IF(AND(OR(AND(X27="Q",X30="Q",X33="Q"),AND(X27="X",X30="X",X33="X")),SUM(W27,W30,W33)=0,ISNUMBER(W36)),"",IF(OR(X27="m",X30="m",X33="m"),"m",IF(AND(X27=X30,X27=X33,OR(X27="X",X27="W",X27="Q",X27="U",X27="Z")),UPPER(X27),"")))</f>
        <v/>
      </c>
      <c r="Y36" s="33"/>
      <c r="Z36" s="42" t="str">
        <f>IF(OR(AND(Z27="",AA27=""),AND(Z30="",AA30=""),AND(Z33="",AA33=""),AND(AA27="X",AA30="X",AA33="X"),AND(AA27="Q",AA30="Q",AA33="Q"),OR(AA27="M",AA30="M",AA33="M")),"",SUM(Z27,Z30,Z33))</f>
        <v/>
      </c>
      <c r="AA36" s="34" t="str">
        <f>IF(AND(OR(AND(AA27="Q",AA30="Q",AA33="Q"),AND(AA27="X",AA30="X",AA33="X")),SUM(Z27,Z30,Z33)=0,ISNUMBER(Z36)),"",IF(OR(AA27="m",AA30="m",AA33="m"),"m",IF(AND(AA27=AA30,AA27=AA33,OR(AA27="X",AA27="W",AA27="Q",AA27="U",AA27="Z")),UPPER(AA27),"")))</f>
        <v/>
      </c>
      <c r="AB36" s="33"/>
      <c r="AC36" s="211"/>
      <c r="AY36" s="9"/>
      <c r="AZ36" s="9"/>
      <c r="BA36" s="9"/>
      <c r="BB36" s="9"/>
      <c r="BC36" s="9"/>
      <c r="BD36" s="9"/>
      <c r="BE36" s="9"/>
      <c r="BF36" s="9"/>
      <c r="BG36" s="9"/>
      <c r="BH36" s="9"/>
      <c r="BI36" s="9"/>
      <c r="BJ36" s="9"/>
      <c r="BK36" s="9"/>
      <c r="BL36" s="9"/>
      <c r="BM36" s="9"/>
    </row>
    <row r="37" spans="3:65" ht="21" customHeight="1" x14ac:dyDescent="0.25">
      <c r="C37" s="150"/>
      <c r="D37" s="395"/>
      <c r="E37" s="396"/>
      <c r="F37" s="210" t="s">
        <v>700</v>
      </c>
      <c r="G37" s="164" t="s">
        <v>10</v>
      </c>
      <c r="H37" s="164" t="s">
        <v>10</v>
      </c>
      <c r="I37" s="164" t="s">
        <v>10</v>
      </c>
      <c r="J37" s="164" t="s">
        <v>10</v>
      </c>
      <c r="K37" s="164" t="s">
        <v>10</v>
      </c>
      <c r="L37" s="164" t="s">
        <v>10</v>
      </c>
      <c r="M37" s="255" t="s">
        <v>10</v>
      </c>
      <c r="N37" s="255" t="s">
        <v>10</v>
      </c>
      <c r="O37" s="255" t="s">
        <v>10</v>
      </c>
      <c r="P37" s="255" t="s">
        <v>10</v>
      </c>
      <c r="Q37" s="255" t="s">
        <v>10</v>
      </c>
      <c r="R37" s="255" t="s">
        <v>218</v>
      </c>
      <c r="S37" s="255" t="s">
        <v>532</v>
      </c>
      <c r="T37" s="42" t="str">
        <f>IF(OR(AND(T28="",U28=""),AND(T31="",U31=""),AND(T34="",U34=""),AND(U28="X",U31="X",U34="X"),AND(U28="Q",U31="Q",U34="Q"),OR(U28="M",U31="M",U34="M")),"",SUM(T28,T31,T34))</f>
        <v/>
      </c>
      <c r="U37" s="34" t="str">
        <f>IF(AND(OR(AND(U28="Q",U31="Q",U34="Q"),AND(U28="X",U31="X",U34="X")),SUM(T28,T31,T34)=0,ISNUMBER(T37)),"",IF(OR(U28="m",U31="m",U34="m"),"m",IF(AND(U28=U31,U28=U34,OR(U28="X",U28="W",U28="Q",U28="U",U28="Z")),UPPER(U28),"")))</f>
        <v/>
      </c>
      <c r="V37" s="33"/>
      <c r="W37" s="42" t="str">
        <f>IF(OR(AND(W28="",X28=""),AND(W31="",X31=""),AND(W34="",X34=""),AND(X28="X",X31="X",X34="X"),AND(X28="Q",X31="Q",X34="Q"),OR(X28="M",X31="M",X34="M")),"",SUM(W28,W31,W34))</f>
        <v/>
      </c>
      <c r="X37" s="34" t="str">
        <f>IF(AND(OR(AND(X28="Q",X31="Q",X34="Q"),AND(X28="X",X31="X",X34="X")),SUM(W28,W31,W34)=0,ISNUMBER(W37)),"",IF(OR(X28="m",X31="m",X34="m"),"m",IF(AND(X28=X31,X28=X34,OR(X28="X",X28="W",X28="Q",X28="U",X28="Z")),UPPER(X28),"")))</f>
        <v/>
      </c>
      <c r="Y37" s="33"/>
      <c r="Z37" s="42" t="str">
        <f>IF(OR(AND(Z28="",AA28=""),AND(Z31="",AA31=""),AND(Z34="",AA34=""),AND(AA28="X",AA31="X",AA34="X"),AND(AA28="Q",AA31="Q",AA34="Q"),OR(AA28="M",AA31="M",AA34="M")),"",SUM(Z28,Z31,Z34))</f>
        <v/>
      </c>
      <c r="AA37" s="34" t="str">
        <f>IF(AND(OR(AND(AA28="Q",AA31="Q",AA34="Q"),AND(AA28="X",AA31="X",AA34="X")),SUM(Z28,Z31,Z34)=0,ISNUMBER(Z37)),"",IF(OR(AA28="m",AA31="m",AA34="m"),"m",IF(AND(AA28=AA31,AA28=AA34,OR(AA28="X",AA28="W",AA28="Q",AA28="U",AA28="Z")),UPPER(AA28),"")))</f>
        <v/>
      </c>
      <c r="AB37" s="33"/>
      <c r="AC37" s="211"/>
      <c r="AY37" s="9"/>
      <c r="AZ37" s="9"/>
      <c r="BA37" s="9"/>
      <c r="BB37" s="9"/>
      <c r="BC37" s="9"/>
      <c r="BD37" s="9"/>
      <c r="BE37" s="9"/>
      <c r="BF37" s="9"/>
      <c r="BG37" s="9"/>
      <c r="BH37" s="9"/>
      <c r="BI37" s="9"/>
      <c r="BJ37" s="9"/>
      <c r="BK37" s="9"/>
      <c r="BL37" s="9"/>
      <c r="BM37" s="9"/>
    </row>
    <row r="38" spans="3:65" ht="15" customHeight="1" x14ac:dyDescent="0.25">
      <c r="C38" s="150"/>
      <c r="D38" s="211"/>
      <c r="E38" s="211"/>
      <c r="F38" s="211"/>
      <c r="G38" s="211"/>
      <c r="H38" s="211"/>
      <c r="I38" s="211"/>
      <c r="J38" s="211"/>
      <c r="K38" s="211"/>
      <c r="L38" s="211"/>
      <c r="M38" s="276"/>
      <c r="N38" s="276"/>
      <c r="O38" s="276"/>
      <c r="P38" s="276"/>
      <c r="Q38" s="276"/>
      <c r="R38" s="276"/>
      <c r="S38" s="276"/>
      <c r="T38" s="211"/>
      <c r="U38" s="211"/>
      <c r="V38" s="211"/>
      <c r="W38" s="211"/>
      <c r="X38" s="211"/>
      <c r="Y38" s="211"/>
      <c r="Z38" s="211"/>
      <c r="AA38" s="211"/>
      <c r="AB38" s="211"/>
      <c r="AC38" s="211"/>
      <c r="AY38" s="9"/>
      <c r="AZ38" s="9"/>
      <c r="BA38" s="9"/>
      <c r="BB38" s="9"/>
      <c r="BC38" s="9"/>
      <c r="BD38" s="9"/>
      <c r="BE38" s="9"/>
      <c r="BF38" s="9"/>
      <c r="BG38" s="9"/>
      <c r="BH38" s="9"/>
      <c r="BI38" s="9"/>
      <c r="BJ38" s="9"/>
      <c r="BK38" s="9"/>
      <c r="BL38" s="9"/>
      <c r="BM38" s="9"/>
    </row>
    <row r="39" spans="3:65" ht="21" customHeight="1" x14ac:dyDescent="0.25">
      <c r="C39" s="150"/>
      <c r="D39" s="395" t="s">
        <v>1826</v>
      </c>
      <c r="E39" s="395" t="s">
        <v>955</v>
      </c>
      <c r="F39" s="209" t="s">
        <v>703</v>
      </c>
      <c r="G39" s="164" t="s">
        <v>10</v>
      </c>
      <c r="H39" s="164" t="s">
        <v>12</v>
      </c>
      <c r="I39" s="164" t="s">
        <v>10</v>
      </c>
      <c r="J39" s="164" t="s">
        <v>10</v>
      </c>
      <c r="K39" s="164" t="s">
        <v>10</v>
      </c>
      <c r="L39" s="164" t="s">
        <v>10</v>
      </c>
      <c r="M39" s="255" t="s">
        <v>10</v>
      </c>
      <c r="N39" s="255" t="s">
        <v>351</v>
      </c>
      <c r="O39" s="255" t="s">
        <v>353</v>
      </c>
      <c r="P39" s="255" t="s">
        <v>10</v>
      </c>
      <c r="Q39" s="255" t="s">
        <v>10</v>
      </c>
      <c r="R39" s="255" t="s">
        <v>218</v>
      </c>
      <c r="S39" s="255" t="s">
        <v>533</v>
      </c>
      <c r="T39" s="41"/>
      <c r="U39" s="35"/>
      <c r="V39" s="36"/>
      <c r="W39" s="41"/>
      <c r="X39" s="35"/>
      <c r="Y39" s="36"/>
      <c r="Z39" s="42" t="str">
        <f>IF(OR(AND(T39="",U39=""),AND(W39="",X39=""),AND(U39="X",X39="X"),AND(U39="Q",X39="Q"),OR(U39="M",X39="M")),"",SUM(T39,W39))</f>
        <v/>
      </c>
      <c r="AA39" s="34" t="str">
        <f xml:space="preserve"> IF(AND(OR(AND(U39="Q",X39="Q"),AND(U39="X",X39="X")),SUM(T39,W39)=0,ISNUMBER(Z39)),"",IF(OR(U39="M",X39="M"),"M",IF(AND(U39=X39,OR(U39="X",U39="W",U39="Q",U39="U",U39="Z")),UPPER( U39),"")))</f>
        <v/>
      </c>
      <c r="AB39" s="33"/>
      <c r="AC39" s="211"/>
      <c r="AY39" s="9"/>
      <c r="AZ39" s="9"/>
      <c r="BA39" s="9"/>
      <c r="BB39" s="9"/>
      <c r="BC39" s="9"/>
      <c r="BD39" s="9"/>
      <c r="BE39" s="9"/>
      <c r="BF39" s="9"/>
      <c r="BG39" s="9"/>
      <c r="BH39" s="9"/>
      <c r="BI39" s="9"/>
      <c r="BJ39" s="9"/>
      <c r="BK39" s="9"/>
      <c r="BL39" s="9"/>
      <c r="BM39" s="9"/>
    </row>
    <row r="40" spans="3:65" ht="21" customHeight="1" x14ac:dyDescent="0.25">
      <c r="C40" s="150"/>
      <c r="D40" s="395"/>
      <c r="E40" s="395"/>
      <c r="F40" s="209" t="s">
        <v>704</v>
      </c>
      <c r="G40" s="164" t="s">
        <v>10</v>
      </c>
      <c r="H40" s="164" t="s">
        <v>11</v>
      </c>
      <c r="I40" s="164" t="s">
        <v>10</v>
      </c>
      <c r="J40" s="164" t="s">
        <v>10</v>
      </c>
      <c r="K40" s="164" t="s">
        <v>10</v>
      </c>
      <c r="L40" s="164" t="s">
        <v>10</v>
      </c>
      <c r="M40" s="255" t="s">
        <v>10</v>
      </c>
      <c r="N40" s="255" t="s">
        <v>351</v>
      </c>
      <c r="O40" s="255" t="s">
        <v>353</v>
      </c>
      <c r="P40" s="255" t="s">
        <v>10</v>
      </c>
      <c r="Q40" s="255" t="s">
        <v>10</v>
      </c>
      <c r="R40" s="255" t="s">
        <v>218</v>
      </c>
      <c r="S40" s="255" t="s">
        <v>533</v>
      </c>
      <c r="T40" s="41"/>
      <c r="U40" s="35"/>
      <c r="V40" s="36"/>
      <c r="W40" s="41"/>
      <c r="X40" s="35"/>
      <c r="Y40" s="36"/>
      <c r="Z40" s="42" t="str">
        <f>IF(OR(AND(T40="",U40=""),AND(W40="",X40=""),AND(U40="X",X40="X"),AND(U40="Q",X40="Q"),OR(U40="M",X40="M")),"",SUM(T40,W40))</f>
        <v/>
      </c>
      <c r="AA40" s="34" t="str">
        <f xml:space="preserve"> IF(AND(OR(AND(U40="Q",X40="Q"),AND(U40="X",X40="X")),SUM(T40,W40)=0,ISNUMBER(Z40)),"",IF(OR(U40="M",X40="M"),"M",IF(AND(U40=X40,OR(U40="X",U40="W",U40="Q",U40="U",U40="Z")),UPPER( U40),"")))</f>
        <v/>
      </c>
      <c r="AB40" s="33"/>
      <c r="AC40" s="211"/>
      <c r="AY40" s="9"/>
      <c r="AZ40" s="9"/>
      <c r="BA40" s="9"/>
      <c r="BB40" s="9"/>
      <c r="BC40" s="9"/>
      <c r="BD40" s="9"/>
      <c r="BE40" s="9"/>
      <c r="BF40" s="9"/>
      <c r="BG40" s="9"/>
      <c r="BH40" s="9"/>
      <c r="BI40" s="9"/>
      <c r="BJ40" s="9"/>
      <c r="BK40" s="9"/>
      <c r="BL40" s="9"/>
      <c r="BM40" s="9"/>
    </row>
    <row r="41" spans="3:65" ht="21" customHeight="1" x14ac:dyDescent="0.25">
      <c r="C41" s="150"/>
      <c r="D41" s="395"/>
      <c r="E41" s="395"/>
      <c r="F41" s="210" t="s">
        <v>700</v>
      </c>
      <c r="G41" s="164" t="s">
        <v>10</v>
      </c>
      <c r="H41" s="164" t="s">
        <v>10</v>
      </c>
      <c r="I41" s="164" t="s">
        <v>10</v>
      </c>
      <c r="J41" s="164" t="s">
        <v>10</v>
      </c>
      <c r="K41" s="164" t="s">
        <v>10</v>
      </c>
      <c r="L41" s="164" t="s">
        <v>10</v>
      </c>
      <c r="M41" s="255" t="s">
        <v>10</v>
      </c>
      <c r="N41" s="255" t="s">
        <v>351</v>
      </c>
      <c r="O41" s="255" t="s">
        <v>353</v>
      </c>
      <c r="P41" s="255" t="s">
        <v>10</v>
      </c>
      <c r="Q41" s="255" t="s">
        <v>10</v>
      </c>
      <c r="R41" s="255" t="s">
        <v>218</v>
      </c>
      <c r="S41" s="255" t="s">
        <v>533</v>
      </c>
      <c r="T41" s="42" t="str">
        <f>IF(OR(AND(T39="",U39=""),AND(T40="",U40=""),AND(U39="X",U40="X"),AND(U39="Q",U40="Q"),OR(U39="M",U40="M")),"",SUM(T39,T40))</f>
        <v/>
      </c>
      <c r="U41" s="34" t="str">
        <f>IF(AND(OR(AND(U39="Q",U40="Q"),AND(U39="X",U40="X")),SUM(T39,T40)=0,ISNUMBER(T41)),"",IF(OR(U39="m",U40="m"),"m",IF(AND(U39=U40,OR(U39="X",U39="W",U39="Q",U39="U",U39="Z")),UPPER(U39),"")))</f>
        <v/>
      </c>
      <c r="V41" s="33"/>
      <c r="W41" s="42" t="str">
        <f>IF(OR(AND(W39="",X39=""),AND(W40="",X40=""),AND(X39="X",X40="X"),AND(X39="Q",X40="Q"),OR(X39="M",X40="M")),"",SUM(W39,W40))</f>
        <v/>
      </c>
      <c r="X41" s="34" t="str">
        <f>IF(AND(OR(AND(X39="Q",X40="Q"),AND(X39="X",X40="X")),SUM(W39,W40)=0,ISNUMBER(W41)),"",IF(OR(X39="m",X40="m"),"m",IF(AND(X39=X40,OR(X39="X",X39="W",X39="Q",X39="U",X39="Z")),UPPER(X39),"")))</f>
        <v/>
      </c>
      <c r="Y41" s="33"/>
      <c r="Z41" s="42" t="str">
        <f>IF(OR(AND(Z39="",AA39=""),AND(Z40="",AA40=""),AND(AA39="X",AA40="X"),AND(AA39="Q",AA40="Q"),OR(AA39="M",AA40="M")),"",SUM(Z39,Z40))</f>
        <v/>
      </c>
      <c r="AA41" s="34" t="str">
        <f>IF(AND(OR(AND(AA39="Q",AA40="Q"),AND(AA39="X",AA40="X")),SUM(Z39,Z40)=0,ISNUMBER(Z41)),"",IF(OR(AA39="m",AA40="m"),"m",IF(AND(AA39=AA40,OR(AA39="X",AA39="W",AA39="Q",AA39="U",AA39="Z")),UPPER(AA39),"")))</f>
        <v/>
      </c>
      <c r="AB41" s="33"/>
      <c r="AC41" s="211"/>
      <c r="AY41" s="9"/>
      <c r="AZ41" s="9"/>
      <c r="BA41" s="9"/>
      <c r="BB41" s="9"/>
      <c r="BC41" s="9"/>
      <c r="BD41" s="9"/>
      <c r="BE41" s="9"/>
      <c r="BF41" s="9"/>
      <c r="BG41" s="9"/>
      <c r="BH41" s="9"/>
      <c r="BI41" s="9"/>
      <c r="BJ41" s="9"/>
      <c r="BK41" s="9"/>
      <c r="BL41" s="9"/>
      <c r="BM41" s="9"/>
    </row>
    <row r="42" spans="3:65" ht="21" customHeight="1" x14ac:dyDescent="0.25">
      <c r="C42" s="150"/>
      <c r="D42" s="395"/>
      <c r="E42" s="395" t="s">
        <v>724</v>
      </c>
      <c r="F42" s="209" t="s">
        <v>703</v>
      </c>
      <c r="G42" s="164" t="s">
        <v>10</v>
      </c>
      <c r="H42" s="164" t="s">
        <v>12</v>
      </c>
      <c r="I42" s="164" t="s">
        <v>10</v>
      </c>
      <c r="J42" s="164" t="s">
        <v>10</v>
      </c>
      <c r="K42" s="164" t="s">
        <v>10</v>
      </c>
      <c r="L42" s="164" t="s">
        <v>10</v>
      </c>
      <c r="M42" s="255" t="s">
        <v>10</v>
      </c>
      <c r="N42" s="255" t="s">
        <v>351</v>
      </c>
      <c r="O42" s="255" t="s">
        <v>354</v>
      </c>
      <c r="P42" s="255" t="s">
        <v>10</v>
      </c>
      <c r="Q42" s="255" t="s">
        <v>10</v>
      </c>
      <c r="R42" s="255" t="s">
        <v>218</v>
      </c>
      <c r="S42" s="255" t="s">
        <v>533</v>
      </c>
      <c r="T42" s="41"/>
      <c r="U42" s="35"/>
      <c r="V42" s="36"/>
      <c r="W42" s="41"/>
      <c r="X42" s="35"/>
      <c r="Y42" s="36"/>
      <c r="Z42" s="42" t="str">
        <f>IF(OR(AND(T42="",U42=""),AND(W42="",X42=""),AND(U42="X",X42="X"),AND(U42="Q",X42="Q"),OR(U42="M",X42="M")),"",SUM(T42,W42))</f>
        <v/>
      </c>
      <c r="AA42" s="34" t="str">
        <f xml:space="preserve"> IF(AND(OR(AND(U42="Q",X42="Q"),AND(U42="X",X42="X")),SUM(T42,W42)=0,ISNUMBER(Z42)),"",IF(OR(U42="M",X42="M"),"M",IF(AND(U42=X42,OR(U42="X",U42="W",U42="Q",U42="U",U42="Z")),UPPER( U42),"")))</f>
        <v/>
      </c>
      <c r="AB42" s="33"/>
      <c r="AC42" s="211"/>
      <c r="AY42" s="9"/>
      <c r="AZ42" s="9"/>
      <c r="BA42" s="9"/>
      <c r="BB42" s="9"/>
      <c r="BC42" s="9"/>
      <c r="BD42" s="9"/>
      <c r="BE42" s="9"/>
      <c r="BF42" s="9"/>
      <c r="BG42" s="9"/>
      <c r="BH42" s="9"/>
      <c r="BI42" s="9"/>
      <c r="BJ42" s="9"/>
      <c r="BK42" s="9"/>
      <c r="BL42" s="9"/>
      <c r="BM42" s="9"/>
    </row>
    <row r="43" spans="3:65" ht="21" customHeight="1" x14ac:dyDescent="0.25">
      <c r="C43" s="150"/>
      <c r="D43" s="395"/>
      <c r="E43" s="395"/>
      <c r="F43" s="209" t="s">
        <v>704</v>
      </c>
      <c r="G43" s="164" t="s">
        <v>10</v>
      </c>
      <c r="H43" s="164" t="s">
        <v>11</v>
      </c>
      <c r="I43" s="164" t="s">
        <v>10</v>
      </c>
      <c r="J43" s="164" t="s">
        <v>10</v>
      </c>
      <c r="K43" s="164" t="s">
        <v>10</v>
      </c>
      <c r="L43" s="164" t="s">
        <v>10</v>
      </c>
      <c r="M43" s="255" t="s">
        <v>10</v>
      </c>
      <c r="N43" s="255" t="s">
        <v>351</v>
      </c>
      <c r="O43" s="255" t="s">
        <v>354</v>
      </c>
      <c r="P43" s="255" t="s">
        <v>10</v>
      </c>
      <c r="Q43" s="255" t="s">
        <v>10</v>
      </c>
      <c r="R43" s="255" t="s">
        <v>218</v>
      </c>
      <c r="S43" s="255" t="s">
        <v>533</v>
      </c>
      <c r="T43" s="41"/>
      <c r="U43" s="35"/>
      <c r="V43" s="36"/>
      <c r="W43" s="41"/>
      <c r="X43" s="35"/>
      <c r="Y43" s="36"/>
      <c r="Z43" s="42" t="str">
        <f>IF(OR(AND(T43="",U43=""),AND(W43="",X43=""),AND(U43="X",X43="X"),AND(U43="Q",X43="Q"),OR(U43="M",X43="M")),"",SUM(T43,W43))</f>
        <v/>
      </c>
      <c r="AA43" s="34" t="str">
        <f xml:space="preserve"> IF(AND(OR(AND(U43="Q",X43="Q"),AND(U43="X",X43="X")),SUM(T43,W43)=0,ISNUMBER(Z43)),"",IF(OR(U43="M",X43="M"),"M",IF(AND(U43=X43,OR(U43="X",U43="W",U43="Q",U43="U",U43="Z")),UPPER( U43),"")))</f>
        <v/>
      </c>
      <c r="AB43" s="33"/>
      <c r="AC43" s="211"/>
      <c r="AY43" s="9"/>
      <c r="AZ43" s="9"/>
      <c r="BA43" s="9"/>
      <c r="BB43" s="9"/>
      <c r="BC43" s="9"/>
      <c r="BD43" s="9"/>
      <c r="BE43" s="9"/>
      <c r="BF43" s="9"/>
      <c r="BG43" s="9"/>
      <c r="BH43" s="9"/>
      <c r="BI43" s="9"/>
      <c r="BJ43" s="9"/>
      <c r="BK43" s="9"/>
      <c r="BL43" s="9"/>
      <c r="BM43" s="9"/>
    </row>
    <row r="44" spans="3:65" ht="21" customHeight="1" x14ac:dyDescent="0.25">
      <c r="C44" s="150"/>
      <c r="D44" s="395"/>
      <c r="E44" s="395"/>
      <c r="F44" s="210" t="s">
        <v>700</v>
      </c>
      <c r="G44" s="164" t="s">
        <v>10</v>
      </c>
      <c r="H44" s="164" t="s">
        <v>10</v>
      </c>
      <c r="I44" s="164" t="s">
        <v>10</v>
      </c>
      <c r="J44" s="164" t="s">
        <v>10</v>
      </c>
      <c r="K44" s="164" t="s">
        <v>10</v>
      </c>
      <c r="L44" s="164" t="s">
        <v>10</v>
      </c>
      <c r="M44" s="255" t="s">
        <v>10</v>
      </c>
      <c r="N44" s="255" t="s">
        <v>351</v>
      </c>
      <c r="O44" s="255" t="s">
        <v>354</v>
      </c>
      <c r="P44" s="255" t="s">
        <v>10</v>
      </c>
      <c r="Q44" s="255" t="s">
        <v>10</v>
      </c>
      <c r="R44" s="255" t="s">
        <v>218</v>
      </c>
      <c r="S44" s="255" t="s">
        <v>533</v>
      </c>
      <c r="T44" s="42" t="str">
        <f>IF(OR(AND(T42="",U42=""),AND(T43="",U43=""),AND(U42="X",U43="X"),AND(U42="Q",U43="Q"),OR(U42="M",U43="M")),"",SUM(T42,T43))</f>
        <v/>
      </c>
      <c r="U44" s="34" t="str">
        <f>IF(AND(OR(AND(U42="Q",U43="Q"),AND(U42="X",U43="X")),SUM(T42,T43)=0,ISNUMBER(T44)),"",IF(OR(U42="m",U43="m"),"m",IF(AND(U42=U43,OR(U42="X",U42="W",U42="Q",U42="U",U42="Z")),UPPER(U42),"")))</f>
        <v/>
      </c>
      <c r="V44" s="33"/>
      <c r="W44" s="42" t="str">
        <f>IF(OR(AND(W42="",X42=""),AND(W43="",X43=""),AND(X42="X",X43="X"),AND(X42="Q",X43="Q"),OR(X42="M",X43="M")),"",SUM(W42,W43))</f>
        <v/>
      </c>
      <c r="X44" s="34" t="str">
        <f>IF(AND(OR(AND(X42="Q",X43="Q"),AND(X42="X",X43="X")),SUM(W42,W43)=0,ISNUMBER(W44)),"",IF(OR(X42="m",X43="m"),"m",IF(AND(X42=X43,OR(X42="X",X42="W",X42="Q",X42="U",X42="Z")),UPPER(X42),"")))</f>
        <v/>
      </c>
      <c r="Y44" s="33"/>
      <c r="Z44" s="42" t="str">
        <f>IF(OR(AND(Z42="",AA42=""),AND(Z43="",AA43=""),AND(AA42="X",AA43="X"),AND(AA42="Q",AA43="Q"),OR(AA42="M",AA43="M")),"",SUM(Z42,Z43))</f>
        <v/>
      </c>
      <c r="AA44" s="34" t="str">
        <f>IF(AND(OR(AND(AA42="Q",AA43="Q"),AND(AA42="X",AA43="X")),SUM(Z42,Z43)=0,ISNUMBER(Z44)),"",IF(OR(AA42="m",AA43="m"),"m",IF(AND(AA42=AA43,OR(AA42="X",AA42="W",AA42="Q",AA42="U",AA42="Z")),UPPER(AA42),"")))</f>
        <v/>
      </c>
      <c r="AB44" s="33"/>
      <c r="AC44" s="211"/>
      <c r="AY44" s="9"/>
      <c r="AZ44" s="9"/>
      <c r="BA44" s="9"/>
      <c r="BB44" s="9"/>
      <c r="BC44" s="9"/>
      <c r="BD44" s="9"/>
      <c r="BE44" s="9"/>
      <c r="BF44" s="9"/>
      <c r="BG44" s="9"/>
      <c r="BH44" s="9"/>
      <c r="BI44" s="9"/>
      <c r="BJ44" s="9"/>
      <c r="BK44" s="9"/>
      <c r="BL44" s="9"/>
      <c r="BM44" s="9"/>
    </row>
    <row r="45" spans="3:65" ht="21" customHeight="1" x14ac:dyDescent="0.25">
      <c r="C45" s="150"/>
      <c r="D45" s="395"/>
      <c r="E45" s="395" t="s">
        <v>707</v>
      </c>
      <c r="F45" s="209" t="s">
        <v>703</v>
      </c>
      <c r="G45" s="164" t="s">
        <v>10</v>
      </c>
      <c r="H45" s="164" t="s">
        <v>12</v>
      </c>
      <c r="I45" s="164" t="s">
        <v>10</v>
      </c>
      <c r="J45" s="164" t="s">
        <v>10</v>
      </c>
      <c r="K45" s="164" t="s">
        <v>10</v>
      </c>
      <c r="L45" s="164" t="s">
        <v>10</v>
      </c>
      <c r="M45" s="255" t="s">
        <v>10</v>
      </c>
      <c r="N45" s="255" t="s">
        <v>351</v>
      </c>
      <c r="O45" s="255" t="s">
        <v>8</v>
      </c>
      <c r="P45" s="255" t="s">
        <v>10</v>
      </c>
      <c r="Q45" s="255" t="s">
        <v>10</v>
      </c>
      <c r="R45" s="255" t="s">
        <v>218</v>
      </c>
      <c r="S45" s="255" t="s">
        <v>533</v>
      </c>
      <c r="T45" s="41"/>
      <c r="U45" s="35"/>
      <c r="V45" s="36"/>
      <c r="W45" s="41"/>
      <c r="X45" s="35"/>
      <c r="Y45" s="36"/>
      <c r="Z45" s="42" t="str">
        <f>IF(OR(AND(T45="",U45=""),AND(W45="",X45=""),AND(U45="X",X45="X"),AND(U45="Q",X45="Q"),OR(U45="M",X45="M")),"",SUM(T45,W45))</f>
        <v/>
      </c>
      <c r="AA45" s="34" t="str">
        <f xml:space="preserve"> IF(AND(OR(AND(U45="Q",X45="Q"),AND(U45="X",X45="X")),SUM(T45,W45)=0,ISNUMBER(Z45)),"",IF(OR(U45="M",X45="M"),"M",IF(AND(U45=X45,OR(U45="X",U45="W",U45="Q",U45="U",U45="Z")),UPPER( U45),"")))</f>
        <v/>
      </c>
      <c r="AB45" s="33"/>
      <c r="AC45" s="211"/>
      <c r="AY45" s="9"/>
      <c r="AZ45" s="9"/>
      <c r="BA45" s="9"/>
      <c r="BB45" s="9"/>
      <c r="BC45" s="9"/>
      <c r="BD45" s="9"/>
      <c r="BE45" s="9"/>
      <c r="BF45" s="9"/>
      <c r="BG45" s="9"/>
      <c r="BH45" s="9"/>
      <c r="BI45" s="9"/>
      <c r="BJ45" s="9"/>
      <c r="BK45" s="9"/>
      <c r="BL45" s="9"/>
      <c r="BM45" s="9"/>
    </row>
    <row r="46" spans="3:65" ht="21" customHeight="1" x14ac:dyDescent="0.25">
      <c r="C46" s="150"/>
      <c r="D46" s="395"/>
      <c r="E46" s="395"/>
      <c r="F46" s="209" t="s">
        <v>704</v>
      </c>
      <c r="G46" s="164" t="s">
        <v>10</v>
      </c>
      <c r="H46" s="164" t="s">
        <v>11</v>
      </c>
      <c r="I46" s="164" t="s">
        <v>10</v>
      </c>
      <c r="J46" s="164" t="s">
        <v>10</v>
      </c>
      <c r="K46" s="164" t="s">
        <v>10</v>
      </c>
      <c r="L46" s="164" t="s">
        <v>10</v>
      </c>
      <c r="M46" s="255" t="s">
        <v>10</v>
      </c>
      <c r="N46" s="255" t="s">
        <v>351</v>
      </c>
      <c r="O46" s="255" t="s">
        <v>8</v>
      </c>
      <c r="P46" s="255" t="s">
        <v>10</v>
      </c>
      <c r="Q46" s="255" t="s">
        <v>10</v>
      </c>
      <c r="R46" s="255" t="s">
        <v>218</v>
      </c>
      <c r="S46" s="255" t="s">
        <v>533</v>
      </c>
      <c r="T46" s="41"/>
      <c r="U46" s="35"/>
      <c r="V46" s="36"/>
      <c r="W46" s="41"/>
      <c r="X46" s="35"/>
      <c r="Y46" s="36"/>
      <c r="Z46" s="42" t="str">
        <f>IF(OR(AND(T46="",U46=""),AND(W46="",X46=""),AND(U46="X",X46="X"),AND(U46="Q",X46="Q"),OR(U46="M",X46="M")),"",SUM(T46,W46))</f>
        <v/>
      </c>
      <c r="AA46" s="34" t="str">
        <f xml:space="preserve"> IF(AND(OR(AND(U46="Q",X46="Q"),AND(U46="X",X46="X")),SUM(T46,W46)=0,ISNUMBER(Z46)),"",IF(OR(U46="M",X46="M"),"M",IF(AND(U46=X46,OR(U46="X",U46="W",U46="Q",U46="U",U46="Z")),UPPER( U46),"")))</f>
        <v/>
      </c>
      <c r="AB46" s="33"/>
      <c r="AC46" s="211"/>
      <c r="AY46" s="9"/>
      <c r="AZ46" s="9"/>
      <c r="BA46" s="9"/>
      <c r="BB46" s="9"/>
      <c r="BC46" s="9"/>
      <c r="BD46" s="9"/>
      <c r="BE46" s="9"/>
      <c r="BF46" s="9"/>
      <c r="BG46" s="9"/>
      <c r="BH46" s="9"/>
      <c r="BI46" s="9"/>
      <c r="BJ46" s="9"/>
      <c r="BK46" s="9"/>
      <c r="BL46" s="9"/>
      <c r="BM46" s="9"/>
    </row>
    <row r="47" spans="3:65" ht="21" customHeight="1" x14ac:dyDescent="0.25">
      <c r="C47" s="150"/>
      <c r="D47" s="395"/>
      <c r="E47" s="395"/>
      <c r="F47" s="210" t="s">
        <v>700</v>
      </c>
      <c r="G47" s="164" t="s">
        <v>10</v>
      </c>
      <c r="H47" s="164" t="s">
        <v>10</v>
      </c>
      <c r="I47" s="164" t="s">
        <v>10</v>
      </c>
      <c r="J47" s="164" t="s">
        <v>10</v>
      </c>
      <c r="K47" s="164" t="s">
        <v>10</v>
      </c>
      <c r="L47" s="164" t="s">
        <v>10</v>
      </c>
      <c r="M47" s="255" t="s">
        <v>10</v>
      </c>
      <c r="N47" s="255" t="s">
        <v>351</v>
      </c>
      <c r="O47" s="255" t="s">
        <v>8</v>
      </c>
      <c r="P47" s="255" t="s">
        <v>10</v>
      </c>
      <c r="Q47" s="255" t="s">
        <v>10</v>
      </c>
      <c r="R47" s="255" t="s">
        <v>218</v>
      </c>
      <c r="S47" s="255" t="s">
        <v>533</v>
      </c>
      <c r="T47" s="42" t="str">
        <f>IF(OR(AND(T45="",U45=""),AND(T46="",U46=""),AND(U45="X",U46="X"),AND(U45="Q",U46="Q"),OR(U45="M",U46="M")),"",SUM(T45,T46))</f>
        <v/>
      </c>
      <c r="U47" s="34" t="str">
        <f>IF(AND(OR(AND(U45="Q",U46="Q"),AND(U45="X",U46="X")),SUM(T45,T46)=0,ISNUMBER(T47)),"",IF(OR(U45="m",U46="m"),"m",IF(AND(U45=U46,OR(U45="X",U45="W",U45="Q",U45="U",U45="Z")),UPPER(U45),"")))</f>
        <v/>
      </c>
      <c r="V47" s="33"/>
      <c r="W47" s="42" t="str">
        <f>IF(OR(AND(W45="",X45=""),AND(W46="",X46=""),AND(X45="X",X46="X"),AND(X45="Q",X46="Q"),OR(X45="M",X46="M")),"",SUM(W45,W46))</f>
        <v/>
      </c>
      <c r="X47" s="34" t="str">
        <f>IF(AND(OR(AND(X45="Q",X46="Q"),AND(X45="X",X46="X")),SUM(W45,W46)=0,ISNUMBER(W47)),"",IF(OR(X45="m",X46="m"),"m",IF(AND(X45=X46,OR(X45="X",X45="W",X45="Q",X45="U",X45="Z")),UPPER(X45),"")))</f>
        <v/>
      </c>
      <c r="Y47" s="33"/>
      <c r="Z47" s="42" t="str">
        <f>IF(OR(AND(Z45="",AA45=""),AND(Z46="",AA46=""),AND(AA45="X",AA46="X"),AND(AA45="Q",AA46="Q"),OR(AA45="M",AA46="M")),"",SUM(Z45,Z46))</f>
        <v/>
      </c>
      <c r="AA47" s="34" t="str">
        <f>IF(AND(OR(AND(AA45="Q",AA46="Q"),AND(AA45="X",AA46="X")),SUM(Z45,Z46)=0,ISNUMBER(Z47)),"",IF(OR(AA45="m",AA46="m"),"m",IF(AND(AA45=AA46,OR(AA45="X",AA45="W",AA45="Q",AA45="U",AA45="Z")),UPPER(AA45),"")))</f>
        <v/>
      </c>
      <c r="AB47" s="33"/>
      <c r="AC47" s="211"/>
      <c r="AY47" s="9"/>
      <c r="AZ47" s="9"/>
      <c r="BA47" s="9"/>
      <c r="BB47" s="9"/>
      <c r="BC47" s="9"/>
      <c r="BD47" s="9"/>
      <c r="BE47" s="9"/>
      <c r="BF47" s="9"/>
      <c r="BG47" s="9"/>
      <c r="BH47" s="9"/>
      <c r="BI47" s="9"/>
      <c r="BJ47" s="9"/>
      <c r="BK47" s="9"/>
      <c r="BL47" s="9"/>
      <c r="BM47" s="9"/>
    </row>
    <row r="48" spans="3:65" ht="21" customHeight="1" x14ac:dyDescent="0.25">
      <c r="C48" s="150"/>
      <c r="D48" s="395"/>
      <c r="E48" s="396" t="s">
        <v>700</v>
      </c>
      <c r="F48" s="210" t="s">
        <v>703</v>
      </c>
      <c r="G48" s="164" t="s">
        <v>10</v>
      </c>
      <c r="H48" s="164" t="s">
        <v>12</v>
      </c>
      <c r="I48" s="164" t="s">
        <v>10</v>
      </c>
      <c r="J48" s="164" t="s">
        <v>10</v>
      </c>
      <c r="K48" s="164" t="s">
        <v>10</v>
      </c>
      <c r="L48" s="164" t="s">
        <v>10</v>
      </c>
      <c r="M48" s="255" t="s">
        <v>10</v>
      </c>
      <c r="N48" s="255" t="s">
        <v>351</v>
      </c>
      <c r="O48" s="255" t="s">
        <v>10</v>
      </c>
      <c r="P48" s="255" t="s">
        <v>10</v>
      </c>
      <c r="Q48" s="255" t="s">
        <v>10</v>
      </c>
      <c r="R48" s="255" t="s">
        <v>218</v>
      </c>
      <c r="S48" s="255" t="s">
        <v>533</v>
      </c>
      <c r="T48" s="42" t="str">
        <f>IF(OR(AND(T39="",U39=""),AND(T42="",U42=""),AND(T45="",U45=""),AND(U39="X",U42="X",U45="X"),AND(U39="Q",U42="Q",U45="Q"),OR(U39="M",U42="M",U45="M")),"",SUM(T39,T42,T45))</f>
        <v/>
      </c>
      <c r="U48" s="34" t="str">
        <f>IF(AND(OR(AND(U39="Q",U42="Q",U45="Q"),AND(U39="X",U42="X",U45="X")),SUM(T39,T42,T45)=0,ISNUMBER(T48)),"",IF(OR(U39="m",U42="m",U45="m"),"m",IF(AND(U39=U42,U39=U45,OR(U39="X",U39="W",U39="Q",U39="U",U39="Z")),UPPER(U39),"")))</f>
        <v/>
      </c>
      <c r="V48" s="33"/>
      <c r="W48" s="42" t="str">
        <f>IF(OR(AND(W39="",X39=""),AND(W42="",X42=""),AND(W45="",X45=""),AND(X39="X",X42="X",X45="X"),AND(X39="Q",X42="Q",X45="Q"),OR(X39="M",X42="M",X45="M")),"",SUM(W39,W42,W45))</f>
        <v/>
      </c>
      <c r="X48" s="34" t="str">
        <f>IF(AND(OR(AND(X39="Q",X42="Q",X45="Q"),AND(X39="X",X42="X",X45="X")),SUM(W39,W42,W45)=0,ISNUMBER(W48)),"",IF(OR(X39="m",X42="m",X45="m"),"m",IF(AND(X39=X42,X39=X45,OR(X39="X",X39="W",X39="Q",X39="U",X39="Z")),UPPER(X39),"")))</f>
        <v/>
      </c>
      <c r="Y48" s="33"/>
      <c r="Z48" s="42" t="str">
        <f>IF(OR(AND(Z39="",AA39=""),AND(Z42="",AA42=""),AND(Z45="",AA45=""),AND(AA39="X",AA42="X",AA45="X"),AND(AA39="Q",AA42="Q",AA45="Q"),OR(AA39="M",AA42="M",AA45="M")),"",SUM(Z39,Z42,Z45))</f>
        <v/>
      </c>
      <c r="AA48" s="34" t="str">
        <f>IF(AND(OR(AND(AA39="Q",AA42="Q",AA45="Q"),AND(AA39="X",AA42="X",AA45="X")),SUM(Z39,Z42,Z45)=0,ISNUMBER(Z48)),"",IF(OR(AA39="m",AA42="m",AA45="m"),"m",IF(AND(AA39=AA42,AA39=AA45,OR(AA39="X",AA39="W",AA39="Q",AA39="U",AA39="Z")),UPPER(AA39),"")))</f>
        <v/>
      </c>
      <c r="AB48" s="33"/>
      <c r="AC48" s="211"/>
      <c r="AY48" s="9"/>
      <c r="AZ48" s="9"/>
      <c r="BA48" s="9"/>
      <c r="BB48" s="9"/>
      <c r="BC48" s="9"/>
      <c r="BD48" s="9"/>
      <c r="BE48" s="9"/>
      <c r="BF48" s="9"/>
      <c r="BG48" s="9"/>
      <c r="BH48" s="9"/>
      <c r="BI48" s="9"/>
      <c r="BJ48" s="9"/>
      <c r="BK48" s="9"/>
      <c r="BL48" s="9"/>
      <c r="BM48" s="9"/>
    </row>
    <row r="49" spans="3:65" ht="21" customHeight="1" x14ac:dyDescent="0.25">
      <c r="C49" s="150"/>
      <c r="D49" s="395"/>
      <c r="E49" s="396"/>
      <c r="F49" s="210" t="s">
        <v>704</v>
      </c>
      <c r="G49" s="164" t="s">
        <v>10</v>
      </c>
      <c r="H49" s="164" t="s">
        <v>11</v>
      </c>
      <c r="I49" s="164" t="s">
        <v>10</v>
      </c>
      <c r="J49" s="164" t="s">
        <v>10</v>
      </c>
      <c r="K49" s="164" t="s">
        <v>10</v>
      </c>
      <c r="L49" s="164" t="s">
        <v>10</v>
      </c>
      <c r="M49" s="255" t="s">
        <v>10</v>
      </c>
      <c r="N49" s="255" t="s">
        <v>351</v>
      </c>
      <c r="O49" s="255" t="s">
        <v>10</v>
      </c>
      <c r="P49" s="255" t="s">
        <v>10</v>
      </c>
      <c r="Q49" s="255" t="s">
        <v>10</v>
      </c>
      <c r="R49" s="255" t="s">
        <v>218</v>
      </c>
      <c r="S49" s="255" t="s">
        <v>533</v>
      </c>
      <c r="T49" s="42" t="str">
        <f>IF(OR(AND(T40="",U40=""),AND(T43="",U43=""),AND(T46="",U46=""),AND(U40="X",U43="X",U46="X"),AND(U40="Q",U43="Q",U46="Q"),OR(U40="M",U43="M",U46="M")),"",SUM(T40,T43,T46))</f>
        <v/>
      </c>
      <c r="U49" s="34" t="str">
        <f>IF(AND(OR(AND(U40="Q",U43="Q",U46="Q"),AND(U40="X",U43="X",U46="X")),SUM(T40,T43,T46)=0,ISNUMBER(T49)),"",IF(OR(U40="m",U43="m",U46="m"),"m",IF(AND(U40=U43,U40=U46,OR(U40="X",U40="W",U40="Q",U40="U",U40="Z")),UPPER(U40),"")))</f>
        <v/>
      </c>
      <c r="V49" s="33"/>
      <c r="W49" s="42" t="str">
        <f>IF(OR(AND(W40="",X40=""),AND(W43="",X43=""),AND(W46="",X46=""),AND(X40="X",X43="X",X46="X"),AND(X40="Q",X43="Q",X46="Q"),OR(X40="M",X43="M",X46="M")),"",SUM(W40,W43,W46))</f>
        <v/>
      </c>
      <c r="X49" s="34" t="str">
        <f>IF(AND(OR(AND(X40="Q",X43="Q",X46="Q"),AND(X40="X",X43="X",X46="X")),SUM(W40,W43,W46)=0,ISNUMBER(W49)),"",IF(OR(X40="m",X43="m",X46="m"),"m",IF(AND(X40=X43,X40=X46,OR(X40="X",X40="W",X40="Q",X40="U",X40="Z")),UPPER(X40),"")))</f>
        <v/>
      </c>
      <c r="Y49" s="33"/>
      <c r="Z49" s="42" t="str">
        <f>IF(OR(AND(Z40="",AA40=""),AND(Z43="",AA43=""),AND(Z46="",AA46=""),AND(AA40="X",AA43="X",AA46="X"),AND(AA40="Q",AA43="Q",AA46="Q"),OR(AA40="M",AA43="M",AA46="M")),"",SUM(Z40,Z43,Z46))</f>
        <v/>
      </c>
      <c r="AA49" s="34" t="str">
        <f>IF(AND(OR(AND(AA40="Q",AA43="Q",AA46="Q"),AND(AA40="X",AA43="X",AA46="X")),SUM(Z40,Z43,Z46)=0,ISNUMBER(Z49)),"",IF(OR(AA40="m",AA43="m",AA46="m"),"m",IF(AND(AA40=AA43,AA40=AA46,OR(AA40="X",AA40="W",AA40="Q",AA40="U",AA40="Z")),UPPER(AA40),"")))</f>
        <v/>
      </c>
      <c r="AB49" s="33"/>
      <c r="AC49" s="211"/>
      <c r="AY49" s="9"/>
      <c r="AZ49" s="9"/>
      <c r="BA49" s="9"/>
      <c r="BB49" s="9"/>
      <c r="BC49" s="9"/>
      <c r="BD49" s="9"/>
      <c r="BE49" s="9"/>
      <c r="BF49" s="9"/>
      <c r="BG49" s="9"/>
      <c r="BH49" s="9"/>
      <c r="BI49" s="9"/>
      <c r="BJ49" s="9"/>
      <c r="BK49" s="9"/>
      <c r="BL49" s="9"/>
      <c r="BM49" s="9"/>
    </row>
    <row r="50" spans="3:65" ht="21" customHeight="1" x14ac:dyDescent="0.25">
      <c r="C50" s="150"/>
      <c r="D50" s="395"/>
      <c r="E50" s="396"/>
      <c r="F50" s="210" t="s">
        <v>700</v>
      </c>
      <c r="G50" s="164" t="s">
        <v>10</v>
      </c>
      <c r="H50" s="164" t="s">
        <v>10</v>
      </c>
      <c r="I50" s="164" t="s">
        <v>10</v>
      </c>
      <c r="J50" s="164" t="s">
        <v>10</v>
      </c>
      <c r="K50" s="164" t="s">
        <v>10</v>
      </c>
      <c r="L50" s="164" t="s">
        <v>10</v>
      </c>
      <c r="M50" s="255" t="s">
        <v>10</v>
      </c>
      <c r="N50" s="255" t="s">
        <v>351</v>
      </c>
      <c r="O50" s="255" t="s">
        <v>10</v>
      </c>
      <c r="P50" s="255" t="s">
        <v>10</v>
      </c>
      <c r="Q50" s="255" t="s">
        <v>10</v>
      </c>
      <c r="R50" s="255" t="s">
        <v>218</v>
      </c>
      <c r="S50" s="255" t="s">
        <v>533</v>
      </c>
      <c r="T50" s="42" t="str">
        <f>IF(OR(AND(T41="",U41=""),AND(T44="",U44=""),AND(T47="",U47=""),AND(U41="X",U44="X",U47="X"),AND(U41="Q",U44="Q",U47="Q"),OR(U41="M",U44="M",U47="M")),"",SUM(T41,T44,T47))</f>
        <v/>
      </c>
      <c r="U50" s="34" t="str">
        <f>IF(AND(OR(AND(U41="Q",U44="Q",U47="Q"),AND(U41="X",U44="X",U47="X")),SUM(T41,T44,T47)=0,ISNUMBER(T50)),"",IF(OR(U41="m",U44="m",U47="m"),"m",IF(AND(U41=U44,U41=U47,OR(U41="X",U41="W",U41="Q",U41="U",U41="Z")),UPPER(U41),"")))</f>
        <v/>
      </c>
      <c r="V50" s="33"/>
      <c r="W50" s="42" t="str">
        <f>IF(OR(AND(W41="",X41=""),AND(W44="",X44=""),AND(W47="",X47=""),AND(X41="X",X44="X",X47="X"),AND(X41="Q",X44="Q",X47="Q"),OR(X41="M",X44="M",X47="M")),"",SUM(W41,W44,W47))</f>
        <v/>
      </c>
      <c r="X50" s="34" t="str">
        <f>IF(AND(OR(AND(X41="Q",X44="Q",X47="Q"),AND(X41="X",X44="X",X47="X")),SUM(W41,W44,W47)=0,ISNUMBER(W50)),"",IF(OR(X41="m",X44="m",X47="m"),"m",IF(AND(X41=X44,X41=X47,OR(X41="X",X41="W",X41="Q",X41="U",X41="Z")),UPPER(X41),"")))</f>
        <v/>
      </c>
      <c r="Y50" s="33"/>
      <c r="Z50" s="42" t="str">
        <f>IF(OR(AND(Z41="",AA41=""),AND(Z44="",AA44=""),AND(Z47="",AA47=""),AND(AA41="X",AA44="X",AA47="X"),AND(AA41="Q",AA44="Q",AA47="Q"),OR(AA41="M",AA44="M",AA47="M")),"",SUM(Z41,Z44,Z47))</f>
        <v/>
      </c>
      <c r="AA50" s="34" t="str">
        <f>IF(AND(OR(AND(AA41="Q",AA44="Q",AA47="Q"),AND(AA41="X",AA44="X",AA47="X")),SUM(Z41,Z44,Z47)=0,ISNUMBER(Z50)),"",IF(OR(AA41="m",AA44="m",AA47="m"),"m",IF(AND(AA41=AA44,AA41=AA47,OR(AA41="X",AA41="W",AA41="Q",AA41="U",AA41="Z")),UPPER(AA41),"")))</f>
        <v/>
      </c>
      <c r="AB50" s="33"/>
      <c r="AC50" s="211"/>
      <c r="AY50" s="9"/>
      <c r="AZ50" s="9"/>
      <c r="BA50" s="9"/>
      <c r="BB50" s="9"/>
      <c r="BC50" s="9"/>
      <c r="BD50" s="9"/>
      <c r="BE50" s="9"/>
      <c r="BF50" s="9"/>
      <c r="BG50" s="9"/>
      <c r="BH50" s="9"/>
      <c r="BI50" s="9"/>
      <c r="BJ50" s="9"/>
      <c r="BK50" s="9"/>
      <c r="BL50" s="9"/>
      <c r="BM50" s="9"/>
    </row>
    <row r="51" spans="3:65" ht="21" x14ac:dyDescent="0.25">
      <c r="C51" s="150"/>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row>
    <row r="52" spans="3:65" hidden="1" x14ac:dyDescent="0.25"/>
    <row r="53" spans="3:65" hidden="1" x14ac:dyDescent="0.25"/>
    <row r="54" spans="3:65" hidden="1" x14ac:dyDescent="0.25"/>
    <row r="55" spans="3:65" hidden="1" x14ac:dyDescent="0.25"/>
    <row r="56" spans="3:65" hidden="1" x14ac:dyDescent="0.25"/>
    <row r="57" spans="3:65" hidden="1" x14ac:dyDescent="0.25"/>
    <row r="58" spans="3:65" hidden="1" x14ac:dyDescent="0.25"/>
    <row r="59" spans="3:65" hidden="1" x14ac:dyDescent="0.25"/>
    <row r="60" spans="3:65" hidden="1" x14ac:dyDescent="0.25">
      <c r="T60" s="148">
        <f>SUMPRODUCT(--(T13:T50=0),--(T13:T50&lt;&gt;""),--(U13:U50="Z"))+SUMPRODUCT(--(T13:T50=0),--(T13:T50&lt;&gt;""),--(U13:U50=""))+SUMPRODUCT(--(T13:T50&gt;0),--(U13:U50="W"))+SUMPRODUCT(--(T13:T50&gt;0),--(U13:U50="U"))+SUMPRODUCT(--(T13:T50&gt;0), --(T13:T50&lt;&gt;""),--(U13:U50=""))+SUMPRODUCT(--(T13:T50=""),--(U13:U50="Z"))</f>
        <v>0</v>
      </c>
      <c r="U60" s="148"/>
      <c r="V60" s="148"/>
      <c r="W60" s="148">
        <f t="shared" ref="W60" si="0">SUMPRODUCT(--(W13:W50=0),--(W13:W50&lt;&gt;""),--(X13:X50="Z"))+SUMPRODUCT(--(W13:W50=0),--(W13:W50&lt;&gt;""),--(X13:X50=""))+SUMPRODUCT(--(W13:W50&gt;0),--(X13:X50="W"))+SUMPRODUCT(--(W13:W50&gt;0),--(X13:X50="U"))+SUMPRODUCT(--(W13:W50&gt;0), --(W13:W50&lt;&gt;""),--(X13:X50=""))+SUMPRODUCT(--(W13:W50=""),--(X13:X50="Z"))</f>
        <v>0</v>
      </c>
      <c r="X60" s="148"/>
      <c r="Y60" s="148"/>
      <c r="Z60" s="148">
        <f t="shared" ref="Z60" si="1">SUMPRODUCT(--(Z13:Z50=0),--(Z13:Z50&lt;&gt;""),--(AA13:AA50="Z"))+SUMPRODUCT(--(Z13:Z50=0),--(Z13:Z50&lt;&gt;""),--(AA13:AA50=""))+SUMPRODUCT(--(Z13:Z50&gt;0),--(AA13:AA50="W"))+SUMPRODUCT(--(Z13:Z50&gt;0),--(AA13:AA50="U"))+SUMPRODUCT(--(Z13:Z50&gt;0), --(Z13:Z50&lt;&gt;""),--(AA13:AA50=""))+SUMPRODUCT(--(Z13:Z50=""),--(AA13:AA50="Z"))</f>
        <v>0</v>
      </c>
      <c r="AA60" s="148"/>
      <c r="AB60" s="148"/>
    </row>
  </sheetData>
  <sheetProtection algorithmName="SHA-512" hashValue="fGUOhQLPT+4IWUJwDgiPxau+S57VYp/YqYAlQ05BMBvPAVZfaSfgA1LC2txaloZJMJrexLV5W5mLs8+JDX3cwg==" saltValue="K8paWy6CbWUTb/xqRHHKyw==" spinCount="100000" sheet="1" objects="1" scenarios="1" formatCells="0" formatColumns="0" formatRows="0" sort="0" autoFilter="0"/>
  <mergeCells count="21">
    <mergeCell ref="D5:F6"/>
    <mergeCell ref="T5:AB5"/>
    <mergeCell ref="T6:V6"/>
    <mergeCell ref="W6:Y6"/>
    <mergeCell ref="Z6:AB6"/>
    <mergeCell ref="D3:AB3"/>
    <mergeCell ref="D26:D37"/>
    <mergeCell ref="D39:D50"/>
    <mergeCell ref="E16:E18"/>
    <mergeCell ref="E19:E21"/>
    <mergeCell ref="E22:E24"/>
    <mergeCell ref="E26:E28"/>
    <mergeCell ref="D13:D24"/>
    <mergeCell ref="E13:E15"/>
    <mergeCell ref="E48:E50"/>
    <mergeCell ref="E29:E31"/>
    <mergeCell ref="E32:E34"/>
    <mergeCell ref="E35:E37"/>
    <mergeCell ref="E39:E41"/>
    <mergeCell ref="E42:E44"/>
    <mergeCell ref="E45:E47"/>
  </mergeCells>
  <conditionalFormatting sqref="T13:T24 W13:W24 Z13:Z24">
    <cfRule type="expression" dxfId="179" priority="33">
      <formula>OR(AND(T13=0,T13&lt;&gt;"",U13&lt;&gt;"Z",U13&lt;&gt;""),AND(T13&gt;0,T13&lt;&gt;"",AND(U13&lt;&gt;"W",U13&lt;&gt;"U"),U13&lt;&gt;""),AND(T13="",OR(U13="W",U13="U")))</formula>
    </cfRule>
  </conditionalFormatting>
  <conditionalFormatting sqref="U13:U24 X13:X24 AA13:AA24">
    <cfRule type="expression" dxfId="178" priority="32">
      <formula>OR(AND(T13=0,T13&lt;&gt;"",U13&lt;&gt;"Z",U13&lt;&gt;""),AND(T13&gt;0,T13&lt;&gt;"",AND(U13&lt;&gt;"W",U13&lt;&gt;"U"),U13&lt;&gt;""),AND(T13="",OR(U13="W",U13="U")))</formula>
    </cfRule>
  </conditionalFormatting>
  <conditionalFormatting sqref="V13:V24 Y13:Y24 AB13:AB24">
    <cfRule type="expression" dxfId="177" priority="31">
      <formula xml:space="preserve"> AND(OR(U13="X",U13="U",U13="W"),V13="")</formula>
    </cfRule>
  </conditionalFormatting>
  <conditionalFormatting sqref="Z15 Z18 Z21 T15 W15 T18 W18 T21 W21">
    <cfRule type="expression" dxfId="176" priority="34">
      <formula>OR(AND(U13="X",U14="X"),AND(U13="Q",U14="Q"))</formula>
    </cfRule>
    <cfRule type="expression" dxfId="175" priority="35">
      <formula>IF(OR(AND(T13="",U13=""),AND(T14="",U14=""),AND(U13="X",U14="X"),AND(U13="Q",U14="Q"),OR(U13="M",U14="M")),"",SUM(T13,T14)) &lt;&gt; T15</formula>
    </cfRule>
  </conditionalFormatting>
  <conditionalFormatting sqref="AA15 AA18 AA21 U15 X15 U18 X18 U21 X21">
    <cfRule type="expression" dxfId="174" priority="36">
      <formula>OR(AND(U13="X",U14="X"),AND(U13="Q",U14="Q"))</formula>
    </cfRule>
    <cfRule type="expression" dxfId="173" priority="37">
      <formula>IF(AND(OR(AND(U13="Q",U14="Q"),AND(U13="X",U14="X")),SUM(T13,T14)=0,ISNUMBER(T15)),"",IF(OR(U13="M",U14="M"),"M",IF(AND(U13=U14,OR(U13="X",U13="W",U13="Q",U13="U",U13="Z")),UPPER(U13),""))) &lt;&gt; U15</formula>
    </cfRule>
  </conditionalFormatting>
  <conditionalFormatting sqref="Z22:Z24 T22:T24 W22:W24">
    <cfRule type="expression" dxfId="172" priority="38">
      <formula>OR(AND(U13="X",U16="X",U19="X"),AND(U13="Q",U16="Q",U19="Q"))</formula>
    </cfRule>
    <cfRule type="expression" dxfId="171" priority="39">
      <formula>IF(OR(AND(T13="",U13=""),AND(T16="",U16=""),AND(T19="",U19=""),AND(U13="X",U16="X",U19="X"),AND(U13="Q",U16="Q",U19="Q"),OR(U13="M",U16="M",U19="M")),"",SUM(T13,T16,T19)) &lt;&gt; T22</formula>
    </cfRule>
  </conditionalFormatting>
  <conditionalFormatting sqref="AA22:AA24 U22:U24 X22:X24">
    <cfRule type="expression" dxfId="170" priority="40">
      <formula>OR(AND(U13="X",U16="X",U19="X"),AND(U13="Q",U16="Q",U19="Q"))</formula>
    </cfRule>
    <cfRule type="expression" dxfId="169" priority="41">
      <formula>IF(AND(OR(AND(U13="Q",U16="Q",U19="Q"),AND(U13="X",U16="X",U19="X")),SUM(T13,T16,T19)=0,ISNUMBER(T22)),"",IF(OR(U13="M",U16="M",U19="M"),"M",IF(AND(U13=U16,U13=U19,OR(U13="X",U13="W",U13="Q",U13="U",U13="Z")),UPPER(U13),""))) &lt;&gt; U22</formula>
    </cfRule>
  </conditionalFormatting>
  <conditionalFormatting sqref="Z13:Z14 Z16:Z17 Z19:Z20">
    <cfRule type="expression" dxfId="168" priority="42">
      <formula>OR(AND(U13="X",X13="X"),AND(U13="Q",X13="Q"))</formula>
    </cfRule>
  </conditionalFormatting>
  <conditionalFormatting sqref="Z13:Z14 Z16:Z17 Z19:Z20">
    <cfRule type="expression" dxfId="167" priority="43">
      <formula>IF(OR(AND(T13="",U13=""),AND(W13="",X13=""),AND(U13="X",X13="X"),AND(U13="Q",X13="Q"),OR(U13="M",X13="M")),"",SUM(T13,W13)) &lt;&gt; Z13</formula>
    </cfRule>
  </conditionalFormatting>
  <conditionalFormatting sqref="AA13:AA14 AA16:AA17 AA19:AA20">
    <cfRule type="expression" dxfId="166" priority="44">
      <formula>OR(AND(U13="X",X13="X"),AND(U13="Q",X13="Q"))</formula>
    </cfRule>
  </conditionalFormatting>
  <conditionalFormatting sqref="AA13:AA14 AA16:AA17 AA19:AA20">
    <cfRule type="expression" dxfId="165" priority="45">
      <formula xml:space="preserve"> IF(AND(OR(AND(U13="Q",X13="Q"),AND(U13="X",X13="X")),SUM(T13,W13)=0,ISNUMBER(Z13)),"",IF(OR(U13="M",X13="M"),"M",IF(AND(U13=X13,OR(U13="X",U13="W",U13="Q",U13="U",U13="Z")),UPPER( U13),""))) &lt;&gt; AA13</formula>
    </cfRule>
  </conditionalFormatting>
  <conditionalFormatting sqref="T26:T37 W26:W37 Z26:Z37">
    <cfRule type="expression" dxfId="164" priority="18">
      <formula>OR(AND(T26=0,T26&lt;&gt;"",U26&lt;&gt;"Z",U26&lt;&gt;""),AND(T26&gt;0,T26&lt;&gt;"",AND(U26&lt;&gt;"W",U26&lt;&gt;"U"),U26&lt;&gt;""),AND(T26="",OR(U26="W",U26="U")))</formula>
    </cfRule>
  </conditionalFormatting>
  <conditionalFormatting sqref="U26:U37 X26:X37 AA26:AA37">
    <cfRule type="expression" dxfId="163" priority="17">
      <formula>OR(AND(T26=0,T26&lt;&gt;"",U26&lt;&gt;"Z",U26&lt;&gt;""),AND(T26&gt;0,T26&lt;&gt;"",AND(U26&lt;&gt;"W",U26&lt;&gt;"U"),U26&lt;&gt;""),AND(T26="",OR(U26="W",U26="U")))</formula>
    </cfRule>
  </conditionalFormatting>
  <conditionalFormatting sqref="V26:V37 Y26:Y37 AB26:AB37">
    <cfRule type="expression" dxfId="162" priority="16">
      <formula xml:space="preserve"> AND(OR(U26="X",U26="U",U26="W"),V26="")</formula>
    </cfRule>
  </conditionalFormatting>
  <conditionalFormatting sqref="Z28 Z31 Z34 T28 W28 T31 W31 T34 W34">
    <cfRule type="expression" dxfId="161" priority="19">
      <formula>OR(AND(U26="X",U27="X"),AND(U26="Q",U27="Q"))</formula>
    </cfRule>
    <cfRule type="expression" dxfId="160" priority="20">
      <formula>IF(OR(AND(T26="",U26=""),AND(T27="",U27=""),AND(U26="X",U27="X"),AND(U26="Q",U27="Q"),OR(U26="M",U27="M")),"",SUM(T26,T27)) &lt;&gt; T28</formula>
    </cfRule>
  </conditionalFormatting>
  <conditionalFormatting sqref="AA28 AA31 AA34 U28 X28 U31 X31 U34 X34">
    <cfRule type="expression" dxfId="159" priority="21">
      <formula>OR(AND(U26="X",U27="X"),AND(U26="Q",U27="Q"))</formula>
    </cfRule>
    <cfRule type="expression" dxfId="158" priority="22">
      <formula>IF(AND(OR(AND(U26="Q",U27="Q"),AND(U26="X",U27="X")),SUM(T26,T27)=0,ISNUMBER(T28)),"",IF(OR(U26="M",U27="M"),"M",IF(AND(U26=U27,OR(U26="X",U26="W",U26="Q",U26="U",U26="Z")),UPPER(U26),""))) &lt;&gt; U28</formula>
    </cfRule>
  </conditionalFormatting>
  <conditionalFormatting sqref="Z35:Z37 T35:T37 W35:W37">
    <cfRule type="expression" dxfId="157" priority="23">
      <formula>OR(AND(U26="X",U29="X",U32="X"),AND(U26="Q",U29="Q",U32="Q"))</formula>
    </cfRule>
    <cfRule type="expression" dxfId="156" priority="24">
      <formula>IF(OR(AND(T26="",U26=""),AND(T29="",U29=""),AND(T32="",U32=""),AND(U26="X",U29="X",U32="X"),AND(U26="Q",U29="Q",U32="Q"),OR(U26="M",U29="M",U32="M")),"",SUM(T26,T29,T32)) &lt;&gt; T35</formula>
    </cfRule>
  </conditionalFormatting>
  <conditionalFormatting sqref="AA35:AA37 U35:U37 X35:X37">
    <cfRule type="expression" dxfId="155" priority="25">
      <formula>OR(AND(U26="X",U29="X",U32="X"),AND(U26="Q",U29="Q",U32="Q"))</formula>
    </cfRule>
    <cfRule type="expression" dxfId="154" priority="26">
      <formula>IF(AND(OR(AND(U26="Q",U29="Q",U32="Q"),AND(U26="X",U29="X",U32="X")),SUM(T26,T29,T32)=0,ISNUMBER(T35)),"",IF(OR(U26="M",U29="M",U32="M"),"M",IF(AND(U26=U29,U26=U32,OR(U26="X",U26="W",U26="Q",U26="U",U26="Z")),UPPER(U26),""))) &lt;&gt; U35</formula>
    </cfRule>
  </conditionalFormatting>
  <conditionalFormatting sqref="Z26:Z27 Z29:Z30 Z32:Z33">
    <cfRule type="expression" dxfId="153" priority="27">
      <formula>OR(AND(U26="X",X26="X"),AND(U26="Q",X26="Q"))</formula>
    </cfRule>
  </conditionalFormatting>
  <conditionalFormatting sqref="Z26:Z27 Z29:Z30 Z32:Z33">
    <cfRule type="expression" dxfId="152" priority="28">
      <formula>IF(OR(AND(T26="",U26=""),AND(W26="",X26=""),AND(U26="X",X26="X"),AND(U26="Q",X26="Q"),OR(U26="M",X26="M")),"",SUM(T26,W26)) &lt;&gt; Z26</formula>
    </cfRule>
  </conditionalFormatting>
  <conditionalFormatting sqref="AA26:AA27 AA29:AA30 AA32:AA33">
    <cfRule type="expression" dxfId="151" priority="29">
      <formula>OR(AND(U26="X",X26="X"),AND(U26="Q",X26="Q"))</formula>
    </cfRule>
  </conditionalFormatting>
  <conditionalFormatting sqref="AA26:AA27 AA29:AA30 AA32:AA33">
    <cfRule type="expression" dxfId="150" priority="30">
      <formula xml:space="preserve"> IF(AND(OR(AND(U26="Q",X26="Q"),AND(U26="X",X26="X")),SUM(T26,W26)=0,ISNUMBER(Z26)),"",IF(OR(U26="M",X26="M"),"M",IF(AND(U26=X26,OR(U26="X",U26="W",U26="Q",U26="U",U26="Z")),UPPER( U26),""))) &lt;&gt; AA26</formula>
    </cfRule>
  </conditionalFormatting>
  <conditionalFormatting sqref="T39:T50 W39:W50 Z39:Z50">
    <cfRule type="expression" dxfId="149" priority="3">
      <formula>OR(AND(T39=0,T39&lt;&gt;"",U39&lt;&gt;"Z",U39&lt;&gt;""),AND(T39&gt;0,T39&lt;&gt;"",AND(U39&lt;&gt;"W",U39&lt;&gt;"U"),U39&lt;&gt;""),AND(T39="",OR(U39="W",U39="U")))</formula>
    </cfRule>
  </conditionalFormatting>
  <conditionalFormatting sqref="U39:U50 X39:X50 AA39:AA50">
    <cfRule type="expression" dxfId="148" priority="2">
      <formula>OR(AND(T39=0,T39&lt;&gt;"",U39&lt;&gt;"Z",U39&lt;&gt;""),AND(T39&gt;0,T39&lt;&gt;"",AND(U39&lt;&gt;"W",U39&lt;&gt;"U"),U39&lt;&gt;""),AND(T39="",OR(U39="W",U39="U")))</formula>
    </cfRule>
  </conditionalFormatting>
  <conditionalFormatting sqref="V39:V50 Y39:Y50 AB39:AB50">
    <cfRule type="expression" dxfId="147" priority="1">
      <formula xml:space="preserve"> AND(OR(U39="X",U39="U",U39="W"),V39="")</formula>
    </cfRule>
  </conditionalFormatting>
  <conditionalFormatting sqref="Z41 Z44 Z47 T41 W41 T44 W44 T47 W47">
    <cfRule type="expression" dxfId="146" priority="4">
      <formula>OR(AND(U39="X",U40="X"),AND(U39="Q",U40="Q"))</formula>
    </cfRule>
    <cfRule type="expression" dxfId="145" priority="5">
      <formula>IF(OR(AND(T39="",U39=""),AND(T40="",U40=""),AND(U39="X",U40="X"),AND(U39="Q",U40="Q"),OR(U39="M",U40="M")),"",SUM(T39,T40)) &lt;&gt; T41</formula>
    </cfRule>
  </conditionalFormatting>
  <conditionalFormatting sqref="AA41 AA44 AA47 U41 X41 U44 X44 U47 X47">
    <cfRule type="expression" dxfId="144" priority="6">
      <formula>OR(AND(U39="X",U40="X"),AND(U39="Q",U40="Q"))</formula>
    </cfRule>
    <cfRule type="expression" dxfId="143" priority="7">
      <formula>IF(AND(OR(AND(U39="Q",U40="Q"),AND(U39="X",U40="X")),SUM(T39,T40)=0,ISNUMBER(T41)),"",IF(OR(U39="M",U40="M"),"M",IF(AND(U39=U40,OR(U39="X",U39="W",U39="Q",U39="U",U39="Z")),UPPER(U39),""))) &lt;&gt; U41</formula>
    </cfRule>
  </conditionalFormatting>
  <conditionalFormatting sqref="Z48:Z50 T48:T50 W48:W50">
    <cfRule type="expression" dxfId="142" priority="8">
      <formula>OR(AND(U39="X",U42="X",U45="X"),AND(U39="Q",U42="Q",U45="Q"))</formula>
    </cfRule>
    <cfRule type="expression" dxfId="141" priority="9">
      <formula>IF(OR(AND(T39="",U39=""),AND(T42="",U42=""),AND(T45="",U45=""),AND(U39="X",U42="X",U45="X"),AND(U39="Q",U42="Q",U45="Q"),OR(U39="M",U42="M",U45="M")),"",SUM(T39,T42,T45)) &lt;&gt; T48</formula>
    </cfRule>
  </conditionalFormatting>
  <conditionalFormatting sqref="AA48:AA50 U48:U50 X48:X50">
    <cfRule type="expression" dxfId="140" priority="10">
      <formula>OR(AND(U39="X",U42="X",U45="X"),AND(U39="Q",U42="Q",U45="Q"))</formula>
    </cfRule>
    <cfRule type="expression" dxfId="139" priority="11">
      <formula>IF(AND(OR(AND(U39="Q",U42="Q",U45="Q"),AND(U39="X",U42="X",U45="X")),SUM(T39,T42,T45)=0,ISNUMBER(T48)),"",IF(OR(U39="M",U42="M",U45="M"),"M",IF(AND(U39=U42,U39=U45,OR(U39="X",U39="W",U39="Q",U39="U",U39="Z")),UPPER(U39),""))) &lt;&gt; U48</formula>
    </cfRule>
  </conditionalFormatting>
  <conditionalFormatting sqref="Z39:Z40 Z42:Z43 Z45:Z46">
    <cfRule type="expression" dxfId="138" priority="12">
      <formula>OR(AND(U39="X",X39="X"),AND(U39="Q",X39="Q"))</formula>
    </cfRule>
  </conditionalFormatting>
  <conditionalFormatting sqref="Z39:Z40 Z42:Z43 Z45:Z46">
    <cfRule type="expression" dxfId="137" priority="13">
      <formula>IF(OR(AND(T39="",U39=""),AND(W39="",X39=""),AND(U39="X",X39="X"),AND(U39="Q",X39="Q"),OR(U39="M",X39="M")),"",SUM(T39,W39)) &lt;&gt; Z39</formula>
    </cfRule>
  </conditionalFormatting>
  <conditionalFormatting sqref="AA39:AA40 AA42:AA43 AA45:AA46">
    <cfRule type="expression" dxfId="136" priority="14">
      <formula>OR(AND(U39="X",X39="X"),AND(U39="Q",X39="Q"))</formula>
    </cfRule>
  </conditionalFormatting>
  <conditionalFormatting sqref="AA39:AA40 AA42:AA43 AA45:AA46">
    <cfRule type="expression" dxfId="135" priority="15">
      <formula xml:space="preserve"> IF(AND(OR(AND(U39="Q",X39="Q"),AND(U39="X",X39="X")),SUM(T39,W39)=0,ISNUMBER(Z39)),"",IF(OR(U39="M",X39="M"),"M",IF(AND(U39=X39,OR(U39="X",U39="W",U39="Q",U39="U",U39="Z")),UPPER( U39),""))) &lt;&gt; AA39</formula>
    </cfRule>
  </conditionalFormatting>
  <dataValidations count="4">
    <dataValidation allowBlank="1" showInputMessage="1" showErrorMessage="1" sqref="T4:T12 T51:T1048576 W4:W12 T25 T38 Z51:Z1048576 W51:W1048576 Z4:Z12 W25 W38 U51:U1048576 X51:X1048576 U4:U12 Z25 Z38 AA51:AA1048576 X4:X12 U25 U38 V51:V1048576 AA4:AA12 X25 X38 Y51:Y1048576 V4:V12 AA25 AA38 Y4:Y12 V25 V38 AB4:AB12 Y25 Y38 AC1:XFD1048576 AB51:AB1048576 AB25 AB38 AB1:AB2 Y1:Y2 V1:V2 AA1:AA2 X1:X2 U1:U2 Z1:Z2 W1:W2 T1:T2 A1:D1048576 E1:S2 E4:S1048576"/>
    <dataValidation type="decimal" operator="greaterThanOrEqual" allowBlank="1" showInputMessage="1" showErrorMessage="1" errorTitle="Entrée non valide" error="Veuillez entrer une valeur numérique" sqref="T13:T24 T26:T37 T39:T50 W13:W24 W26:W37 W39:W50 Z13:Z24 Z26:Z37 Z39:Z50">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24 U26:U37 U39:U50 X13:X24 X26:X37 X39:X50 AA13:AA24 AA26:AA37 AA39:AA50">
      <formula1>"M,Q,U,W,X,Z"</formula1>
    </dataValidation>
    <dataValidation type="textLength" allowBlank="1" showInputMessage="1" showErrorMessage="1" errorTitle="Entrée non valide" error="La longueur du texte devrait être comprise entre 2 et 500 caractères" sqref="V13:V24 V26:V37 V39:V50 Y13:Y24 Y26:Y37 Y39:Y50 AB13:AB24 AB26:AB37 AB39:AB50">
      <formula1>2</formula1>
      <formula2>500</formula2>
    </dataValidation>
  </dataValidations>
  <pageMargins left="0.7" right="0.7" top="0.75" bottom="0.75" header="0.3" footer="0.3"/>
  <pageSetup scale="60" orientation="portrait" r:id="rId1"/>
  <headerFooter>
    <oddFooter>&amp;C&amp;P&amp;R&amp;F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M52"/>
  <sheetViews>
    <sheetView showGridLines="0" topLeftCell="C1" zoomScaleNormal="100" zoomScalePageLayoutView="85" workbookViewId="0">
      <pane xSplit="17" ySplit="12" topLeftCell="T13" activePane="bottomRight" state="frozen"/>
      <selection activeCell="D13" sqref="D13:D27"/>
      <selection pane="topRight" activeCell="D13" sqref="D13:D27"/>
      <selection pane="bottomLeft" activeCell="D13" sqref="D13:D27"/>
      <selection pane="bottomRight" activeCell="T13" sqref="T13"/>
    </sheetView>
  </sheetViews>
  <sheetFormatPr defaultColWidth="16" defaultRowHeight="15" x14ac:dyDescent="0.25"/>
  <cols>
    <col min="1" max="1" width="12.42578125" style="154" hidden="1" customWidth="1"/>
    <col min="2" max="2" width="14" style="221" hidden="1" customWidth="1"/>
    <col min="3" max="3" width="3.7109375" style="154" customWidth="1"/>
    <col min="4" max="4" width="14.140625" style="154" customWidth="1"/>
    <col min="5" max="5" width="9.140625" style="154" customWidth="1"/>
    <col min="6" max="6" width="26.42578125" style="193" customWidth="1"/>
    <col min="7" max="7" width="3.5703125" style="183" hidden="1" customWidth="1"/>
    <col min="8" max="8" width="4.85546875" style="183" hidden="1" customWidth="1"/>
    <col min="9" max="9" width="5.28515625" style="183" hidden="1" customWidth="1"/>
    <col min="10" max="10" width="4.5703125" style="183" hidden="1" customWidth="1"/>
    <col min="11" max="11" width="5.140625" style="183" hidden="1" customWidth="1"/>
    <col min="12" max="12" width="5" style="183" hidden="1" customWidth="1"/>
    <col min="13" max="13" width="5.140625" style="183" hidden="1" customWidth="1"/>
    <col min="14" max="14" width="4.28515625" style="183" hidden="1" customWidth="1"/>
    <col min="15" max="15" width="4.7109375" style="183" hidden="1" customWidth="1"/>
    <col min="16" max="16" width="4.5703125" style="183" hidden="1" customWidth="1"/>
    <col min="17" max="17" width="4" style="183" hidden="1" customWidth="1"/>
    <col min="18" max="18" width="4.5703125" style="183" hidden="1" customWidth="1"/>
    <col min="19" max="19" width="8.7109375" style="183" hidden="1" customWidth="1"/>
    <col min="20" max="20" width="12.7109375" style="154" customWidth="1"/>
    <col min="21" max="21" width="2.7109375" style="154" customWidth="1"/>
    <col min="22" max="22" width="5.7109375" style="154" customWidth="1"/>
    <col min="23" max="23" width="12.7109375" style="154" customWidth="1"/>
    <col min="24" max="24" width="2.7109375" style="154" customWidth="1"/>
    <col min="25" max="25" width="5.7109375" style="154" customWidth="1"/>
    <col min="26" max="26" width="12.7109375" style="154" customWidth="1"/>
    <col min="27" max="27" width="2.7109375" style="154" customWidth="1"/>
    <col min="28" max="28" width="5.7109375" style="154" customWidth="1"/>
    <col min="29" max="29" width="12.7109375" style="154" customWidth="1"/>
    <col min="30" max="30" width="2.7109375" style="154" customWidth="1"/>
    <col min="31" max="31" width="5.7109375" style="154" customWidth="1"/>
    <col min="32" max="32" width="12.7109375" style="154" customWidth="1"/>
    <col min="33" max="33" width="2.7109375" style="154" customWidth="1"/>
    <col min="34" max="34" width="5.7109375" style="154" customWidth="1"/>
    <col min="35" max="35" width="12.7109375" style="154" customWidth="1"/>
    <col min="36" max="36" width="2.7109375" style="154" customWidth="1"/>
    <col min="37" max="37" width="5.7109375" style="154" customWidth="1"/>
    <col min="38" max="38" width="12.7109375" style="154" customWidth="1"/>
    <col min="39" max="39" width="2.7109375" style="154" customWidth="1"/>
    <col min="40" max="40" width="5.7109375" style="154" customWidth="1"/>
    <col min="41" max="41" width="12.7109375" style="154" customWidth="1"/>
    <col min="42" max="42" width="2.7109375" style="154" customWidth="1"/>
    <col min="43" max="43" width="5.7109375" style="154" customWidth="1"/>
    <col min="44" max="44" width="12.7109375" style="154" customWidth="1"/>
    <col min="45" max="45" width="2.7109375" style="154" customWidth="1"/>
    <col min="46" max="46" width="5.7109375" style="154" customWidth="1"/>
    <col min="47" max="47" width="12.7109375" style="154" customWidth="1"/>
    <col min="48" max="48" width="2.7109375" style="154" customWidth="1"/>
    <col min="49" max="49" width="5.7109375" style="154" customWidth="1"/>
    <col min="50" max="50" width="3.7109375" style="154" customWidth="1"/>
    <col min="51" max="16384" width="16" style="154"/>
  </cols>
  <sheetData>
    <row r="1" spans="1:65" ht="34.5" customHeight="1" x14ac:dyDescent="0.25">
      <c r="A1" s="201" t="s">
        <v>7</v>
      </c>
      <c r="B1" s="202" t="str">
        <f>VLOOKUP(VAL_Metadata!$B$2,VAL_Drop_Down_Lists!$A$3:$B$213,2,FALSE)</f>
        <v>_X</v>
      </c>
      <c r="C1" s="150"/>
      <c r="D1" s="152" t="s">
        <v>1882</v>
      </c>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86"/>
      <c r="AY1" s="1"/>
      <c r="AZ1" s="1"/>
      <c r="BA1" s="1"/>
      <c r="BB1" s="1"/>
      <c r="BC1" s="1"/>
      <c r="BD1" s="1"/>
      <c r="BE1" s="1"/>
      <c r="BF1" s="1"/>
      <c r="BG1" s="1"/>
      <c r="BH1" s="1"/>
      <c r="BI1" s="1"/>
      <c r="BJ1" s="1"/>
      <c r="BK1" s="1"/>
      <c r="BL1" s="1"/>
      <c r="BM1" s="1"/>
    </row>
    <row r="2" spans="1:65" ht="3" customHeight="1" x14ac:dyDescent="0.25">
      <c r="A2" s="148" t="s">
        <v>14</v>
      </c>
      <c r="B2" s="155">
        <f>VAL_Metadata!H26</f>
        <v>2015</v>
      </c>
      <c r="C2" s="150"/>
      <c r="D2" s="179"/>
      <c r="E2" s="17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
      <c r="AZ2" s="1"/>
      <c r="BA2" s="1"/>
      <c r="BB2" s="1"/>
      <c r="BC2" s="1"/>
      <c r="BD2" s="1"/>
      <c r="BE2" s="1"/>
      <c r="BF2" s="1"/>
      <c r="BG2" s="1"/>
      <c r="BH2" s="1"/>
      <c r="BI2" s="1"/>
      <c r="BJ2" s="1"/>
      <c r="BK2" s="1"/>
      <c r="BL2" s="1"/>
      <c r="BM2" s="1"/>
    </row>
    <row r="3" spans="1:65" ht="19.5" customHeight="1" x14ac:dyDescent="0.25">
      <c r="B3" s="154"/>
      <c r="C3" s="150"/>
      <c r="D3" s="157" t="s">
        <v>1883</v>
      </c>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
      <c r="AZ3" s="1"/>
      <c r="BA3" s="1"/>
      <c r="BB3" s="1"/>
      <c r="BC3" s="1"/>
      <c r="BD3" s="1"/>
      <c r="BE3" s="1"/>
      <c r="BF3" s="1"/>
      <c r="BG3" s="1"/>
      <c r="BH3" s="1"/>
      <c r="BI3" s="1"/>
      <c r="BJ3" s="1"/>
      <c r="BK3" s="1"/>
      <c r="BL3" s="1"/>
      <c r="BM3" s="1"/>
    </row>
    <row r="4" spans="1:65" ht="3" customHeight="1" x14ac:dyDescent="0.25">
      <c r="B4" s="154"/>
      <c r="C4" s="150"/>
      <c r="D4" s="157"/>
      <c r="E4" s="93"/>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
      <c r="AZ4" s="1"/>
      <c r="BA4" s="1"/>
      <c r="BB4" s="1"/>
      <c r="BC4" s="1"/>
      <c r="BD4" s="1"/>
      <c r="BE4" s="1"/>
      <c r="BF4" s="1"/>
      <c r="BG4" s="1"/>
      <c r="BH4" s="1"/>
      <c r="BI4" s="1"/>
      <c r="BJ4" s="1"/>
      <c r="BK4" s="1"/>
      <c r="BL4" s="1"/>
      <c r="BM4" s="1"/>
    </row>
    <row r="5" spans="1:65" ht="21" customHeight="1" x14ac:dyDescent="0.25">
      <c r="B5" s="154"/>
      <c r="C5" s="186"/>
      <c r="D5" s="380" t="s">
        <v>1885</v>
      </c>
      <c r="E5" s="392"/>
      <c r="F5" s="381"/>
      <c r="G5" s="159"/>
      <c r="H5" s="159"/>
      <c r="I5" s="159"/>
      <c r="J5" s="159"/>
      <c r="K5" s="159"/>
      <c r="L5" s="159"/>
      <c r="M5" s="159"/>
      <c r="N5" s="159"/>
      <c r="O5" s="159"/>
      <c r="P5" s="159"/>
      <c r="Q5" s="159"/>
      <c r="R5" s="159"/>
      <c r="S5" s="159"/>
      <c r="T5" s="348" t="s">
        <v>1886</v>
      </c>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97" t="s">
        <v>1791</v>
      </c>
      <c r="AV5" s="398"/>
      <c r="AW5" s="399"/>
      <c r="AX5" s="179"/>
      <c r="AY5" s="1"/>
      <c r="AZ5" s="1"/>
      <c r="BA5" s="1"/>
      <c r="BB5" s="1"/>
      <c r="BC5" s="1"/>
      <c r="BD5" s="1"/>
      <c r="BE5" s="1"/>
      <c r="BF5" s="1"/>
      <c r="BG5" s="1"/>
      <c r="BH5" s="1"/>
      <c r="BI5" s="1"/>
      <c r="BJ5" s="1"/>
      <c r="BK5" s="1"/>
      <c r="BL5" s="1"/>
      <c r="BM5" s="1"/>
    </row>
    <row r="6" spans="1:65" ht="30" customHeight="1" x14ac:dyDescent="0.25">
      <c r="A6" s="212"/>
      <c r="B6" s="212"/>
      <c r="C6" s="186"/>
      <c r="D6" s="384"/>
      <c r="E6" s="393"/>
      <c r="F6" s="385"/>
      <c r="G6" s="161"/>
      <c r="H6" s="161"/>
      <c r="I6" s="161"/>
      <c r="J6" s="161"/>
      <c r="K6" s="161"/>
      <c r="L6" s="161"/>
      <c r="M6" s="161"/>
      <c r="N6" s="161"/>
      <c r="O6" s="161"/>
      <c r="P6" s="161"/>
      <c r="Q6" s="161"/>
      <c r="R6" s="161"/>
      <c r="S6" s="161"/>
      <c r="T6" s="348" t="s">
        <v>725</v>
      </c>
      <c r="U6" s="349"/>
      <c r="V6" s="350"/>
      <c r="W6" s="348" t="s">
        <v>726</v>
      </c>
      <c r="X6" s="349"/>
      <c r="Y6" s="350"/>
      <c r="Z6" s="348" t="s">
        <v>727</v>
      </c>
      <c r="AA6" s="349"/>
      <c r="AB6" s="350"/>
      <c r="AC6" s="348" t="s">
        <v>728</v>
      </c>
      <c r="AD6" s="349"/>
      <c r="AE6" s="350"/>
      <c r="AF6" s="348" t="s">
        <v>729</v>
      </c>
      <c r="AG6" s="349"/>
      <c r="AH6" s="350"/>
      <c r="AI6" s="348" t="s">
        <v>730</v>
      </c>
      <c r="AJ6" s="349"/>
      <c r="AK6" s="350"/>
      <c r="AL6" s="348" t="s">
        <v>1887</v>
      </c>
      <c r="AM6" s="349"/>
      <c r="AN6" s="350"/>
      <c r="AO6" s="348" t="s">
        <v>707</v>
      </c>
      <c r="AP6" s="349"/>
      <c r="AQ6" s="350"/>
      <c r="AR6" s="351" t="s">
        <v>700</v>
      </c>
      <c r="AS6" s="352"/>
      <c r="AT6" s="352"/>
      <c r="AU6" s="400"/>
      <c r="AV6" s="401"/>
      <c r="AW6" s="402"/>
      <c r="AX6" s="159"/>
      <c r="AY6" s="1"/>
      <c r="AZ6" s="1"/>
      <c r="BA6" s="1"/>
      <c r="BB6" s="1"/>
      <c r="BC6" s="1"/>
      <c r="BD6" s="1"/>
      <c r="BE6" s="1"/>
      <c r="BF6" s="1"/>
      <c r="BG6" s="1"/>
      <c r="BH6" s="1"/>
      <c r="BI6" s="1"/>
      <c r="BJ6" s="1"/>
      <c r="BK6" s="1"/>
      <c r="BL6" s="1"/>
      <c r="BM6" s="1"/>
    </row>
    <row r="7" spans="1:65" s="212" customFormat="1" ht="21" hidden="1" customHeight="1" x14ac:dyDescent="0.25">
      <c r="C7" s="186"/>
      <c r="D7" s="186"/>
      <c r="E7" s="186"/>
      <c r="F7" s="213"/>
      <c r="G7" s="214"/>
      <c r="H7" s="214"/>
      <c r="I7" s="214"/>
      <c r="J7" s="214"/>
      <c r="K7" s="214"/>
      <c r="L7" s="214"/>
      <c r="M7" s="277"/>
      <c r="N7" s="277"/>
      <c r="O7" s="277"/>
      <c r="P7" s="277"/>
      <c r="Q7" s="277"/>
      <c r="R7" s="277"/>
      <c r="S7" s="259" t="s">
        <v>495</v>
      </c>
      <c r="T7" s="215" t="s">
        <v>345</v>
      </c>
      <c r="U7" s="215"/>
      <c r="V7" s="215"/>
      <c r="W7" s="215" t="s">
        <v>345</v>
      </c>
      <c r="X7" s="215"/>
      <c r="Y7" s="215"/>
      <c r="Z7" s="215" t="s">
        <v>345</v>
      </c>
      <c r="AA7" s="215"/>
      <c r="AB7" s="215"/>
      <c r="AC7" s="215" t="s">
        <v>345</v>
      </c>
      <c r="AD7" s="215"/>
      <c r="AE7" s="215"/>
      <c r="AF7" s="215" t="s">
        <v>345</v>
      </c>
      <c r="AG7" s="215"/>
      <c r="AH7" s="215"/>
      <c r="AI7" s="215" t="s">
        <v>345</v>
      </c>
      <c r="AJ7" s="215"/>
      <c r="AK7" s="215"/>
      <c r="AL7" s="215" t="s">
        <v>345</v>
      </c>
      <c r="AM7" s="215"/>
      <c r="AN7" s="215"/>
      <c r="AO7" s="215" t="s">
        <v>345</v>
      </c>
      <c r="AP7" s="215"/>
      <c r="AQ7" s="215"/>
      <c r="AR7" s="215" t="s">
        <v>345</v>
      </c>
      <c r="AS7" s="215"/>
      <c r="AT7" s="215"/>
      <c r="AU7" s="215" t="s">
        <v>345</v>
      </c>
      <c r="AV7" s="215"/>
      <c r="AW7" s="215"/>
      <c r="AY7" s="278"/>
      <c r="AZ7" s="278"/>
      <c r="BA7" s="278"/>
      <c r="BB7" s="278"/>
      <c r="BC7" s="278"/>
      <c r="BD7" s="278"/>
      <c r="BE7" s="278"/>
      <c r="BF7" s="278"/>
      <c r="BG7" s="278"/>
      <c r="BH7" s="278"/>
      <c r="BI7" s="278"/>
      <c r="BJ7" s="278"/>
      <c r="BK7" s="278"/>
      <c r="BL7" s="278"/>
      <c r="BM7" s="278"/>
    </row>
    <row r="8" spans="1:65" s="212" customFormat="1" ht="21" hidden="1" customHeight="1" x14ac:dyDescent="0.25">
      <c r="A8" s="278"/>
      <c r="C8" s="186"/>
      <c r="D8" s="186"/>
      <c r="E8" s="186"/>
      <c r="F8" s="216"/>
      <c r="G8" s="214"/>
      <c r="H8" s="214"/>
      <c r="I8" s="214"/>
      <c r="J8" s="214"/>
      <c r="K8" s="214"/>
      <c r="L8" s="214"/>
      <c r="M8" s="277"/>
      <c r="N8" s="277"/>
      <c r="O8" s="277"/>
      <c r="P8" s="277"/>
      <c r="Q8" s="277"/>
      <c r="R8" s="277"/>
      <c r="S8" s="259" t="s">
        <v>364</v>
      </c>
      <c r="T8" s="215" t="s">
        <v>348</v>
      </c>
      <c r="U8" s="215"/>
      <c r="V8" s="215"/>
      <c r="W8" s="215" t="s">
        <v>348</v>
      </c>
      <c r="X8" s="215"/>
      <c r="Y8" s="215"/>
      <c r="Z8" s="215" t="s">
        <v>348</v>
      </c>
      <c r="AA8" s="215"/>
      <c r="AB8" s="215"/>
      <c r="AC8" s="215" t="s">
        <v>348</v>
      </c>
      <c r="AD8" s="215"/>
      <c r="AE8" s="215"/>
      <c r="AF8" s="215" t="s">
        <v>348</v>
      </c>
      <c r="AG8" s="215"/>
      <c r="AH8" s="215"/>
      <c r="AI8" s="215" t="s">
        <v>348</v>
      </c>
      <c r="AJ8" s="215"/>
      <c r="AK8" s="215"/>
      <c r="AL8" s="215" t="s">
        <v>348</v>
      </c>
      <c r="AM8" s="215"/>
      <c r="AN8" s="215"/>
      <c r="AO8" s="215" t="s">
        <v>348</v>
      </c>
      <c r="AP8" s="215"/>
      <c r="AQ8" s="215"/>
      <c r="AR8" s="215" t="s">
        <v>348</v>
      </c>
      <c r="AS8" s="215"/>
      <c r="AT8" s="215"/>
      <c r="AU8" s="215" t="s">
        <v>349</v>
      </c>
      <c r="AV8" s="215"/>
      <c r="AW8" s="215"/>
      <c r="AY8" s="278"/>
      <c r="AZ8" s="278"/>
      <c r="BA8" s="278"/>
      <c r="BB8" s="278"/>
      <c r="BC8" s="278"/>
      <c r="BD8" s="278"/>
      <c r="BE8" s="278"/>
      <c r="BF8" s="278"/>
      <c r="BG8" s="278"/>
      <c r="BH8" s="278"/>
      <c r="BI8" s="278"/>
      <c r="BJ8" s="278"/>
      <c r="BK8" s="278"/>
      <c r="BL8" s="278"/>
      <c r="BM8" s="278"/>
    </row>
    <row r="9" spans="1:65" s="212" customFormat="1" ht="21" hidden="1" customHeight="1" x14ac:dyDescent="0.25">
      <c r="C9" s="186"/>
      <c r="D9" s="186"/>
      <c r="E9" s="186"/>
      <c r="F9" s="216"/>
      <c r="G9" s="214"/>
      <c r="H9" s="214"/>
      <c r="I9" s="214"/>
      <c r="J9" s="214"/>
      <c r="K9" s="214"/>
      <c r="L9" s="214"/>
      <c r="M9" s="277"/>
      <c r="N9" s="277"/>
      <c r="O9" s="277"/>
      <c r="P9" s="277"/>
      <c r="Q9" s="277"/>
      <c r="R9" s="277"/>
      <c r="S9" s="259" t="s">
        <v>365</v>
      </c>
      <c r="T9" s="215" t="s">
        <v>10</v>
      </c>
      <c r="U9" s="215"/>
      <c r="V9" s="215"/>
      <c r="W9" s="215" t="s">
        <v>10</v>
      </c>
      <c r="X9" s="215"/>
      <c r="Y9" s="215"/>
      <c r="Z9" s="215" t="s">
        <v>10</v>
      </c>
      <c r="AA9" s="215"/>
      <c r="AB9" s="215"/>
      <c r="AC9" s="215" t="s">
        <v>10</v>
      </c>
      <c r="AD9" s="215"/>
      <c r="AE9" s="215"/>
      <c r="AF9" s="215" t="s">
        <v>10</v>
      </c>
      <c r="AG9" s="215"/>
      <c r="AH9" s="215"/>
      <c r="AI9" s="215" t="s">
        <v>10</v>
      </c>
      <c r="AJ9" s="215"/>
      <c r="AK9" s="215"/>
      <c r="AL9" s="215" t="s">
        <v>10</v>
      </c>
      <c r="AM9" s="215"/>
      <c r="AN9" s="215"/>
      <c r="AO9" s="215" t="s">
        <v>10</v>
      </c>
      <c r="AP9" s="215"/>
      <c r="AQ9" s="215"/>
      <c r="AR9" s="215" t="s">
        <v>10</v>
      </c>
      <c r="AS9" s="215"/>
      <c r="AT9" s="215"/>
      <c r="AU9" s="215" t="s">
        <v>10</v>
      </c>
      <c r="AV9" s="215"/>
      <c r="AW9" s="215"/>
      <c r="AX9" s="217"/>
      <c r="AY9" s="278"/>
      <c r="AZ9" s="278"/>
      <c r="BA9" s="278"/>
      <c r="BB9" s="278"/>
      <c r="BC9" s="278"/>
      <c r="BD9" s="278"/>
      <c r="BE9" s="278"/>
      <c r="BF9" s="278"/>
      <c r="BG9" s="278"/>
      <c r="BH9" s="278"/>
      <c r="BI9" s="278"/>
      <c r="BJ9" s="278"/>
      <c r="BK9" s="278"/>
      <c r="BL9" s="278"/>
      <c r="BM9" s="278"/>
    </row>
    <row r="10" spans="1:65" s="212" customFormat="1" ht="21" hidden="1" customHeight="1" x14ac:dyDescent="0.25">
      <c r="A10" s="154"/>
      <c r="B10" s="154"/>
      <c r="C10" s="186"/>
      <c r="D10" s="186"/>
      <c r="E10" s="186"/>
      <c r="F10" s="216"/>
      <c r="G10" s="214"/>
      <c r="H10" s="214"/>
      <c r="I10" s="214"/>
      <c r="J10" s="214"/>
      <c r="K10" s="214"/>
      <c r="L10" s="214"/>
      <c r="M10" s="277"/>
      <c r="N10" s="277"/>
      <c r="O10" s="277"/>
      <c r="P10" s="277"/>
      <c r="Q10" s="277"/>
      <c r="R10" s="277"/>
      <c r="S10" s="259" t="s">
        <v>355</v>
      </c>
      <c r="T10" s="215" t="s">
        <v>356</v>
      </c>
      <c r="U10" s="215"/>
      <c r="V10" s="215"/>
      <c r="W10" s="215" t="s">
        <v>357</v>
      </c>
      <c r="X10" s="215"/>
      <c r="Y10" s="215"/>
      <c r="Z10" s="215" t="s">
        <v>358</v>
      </c>
      <c r="AA10" s="215"/>
      <c r="AB10" s="215"/>
      <c r="AC10" s="215" t="s">
        <v>359</v>
      </c>
      <c r="AD10" s="215"/>
      <c r="AE10" s="215"/>
      <c r="AF10" s="215" t="s">
        <v>360</v>
      </c>
      <c r="AG10" s="215"/>
      <c r="AH10" s="215"/>
      <c r="AI10" s="215" t="s">
        <v>361</v>
      </c>
      <c r="AJ10" s="215"/>
      <c r="AK10" s="215"/>
      <c r="AL10" s="215" t="s">
        <v>362</v>
      </c>
      <c r="AM10" s="215"/>
      <c r="AN10" s="215"/>
      <c r="AO10" s="215" t="s">
        <v>8</v>
      </c>
      <c r="AP10" s="215"/>
      <c r="AQ10" s="215"/>
      <c r="AR10" s="215" t="s">
        <v>10</v>
      </c>
      <c r="AS10" s="215"/>
      <c r="AT10" s="215"/>
      <c r="AU10" s="215" t="s">
        <v>363</v>
      </c>
      <c r="AV10" s="215"/>
      <c r="AW10" s="215"/>
      <c r="AX10" s="217"/>
      <c r="AY10" s="278"/>
      <c r="AZ10" s="278"/>
      <c r="BA10" s="278"/>
      <c r="BB10" s="278"/>
      <c r="BC10" s="278"/>
      <c r="BD10" s="278"/>
      <c r="BE10" s="278"/>
      <c r="BF10" s="278"/>
      <c r="BG10" s="278"/>
      <c r="BH10" s="278"/>
      <c r="BI10" s="278"/>
      <c r="BJ10" s="278"/>
      <c r="BK10" s="278"/>
      <c r="BL10" s="278"/>
      <c r="BM10" s="278"/>
    </row>
    <row r="11" spans="1:65" ht="66" hidden="1" customHeight="1" x14ac:dyDescent="0.25">
      <c r="B11" s="154"/>
      <c r="C11" s="186"/>
      <c r="D11" s="186"/>
      <c r="E11" s="186"/>
      <c r="F11" s="206"/>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79"/>
      <c r="AY11" s="1"/>
      <c r="AZ11" s="1"/>
      <c r="BA11" s="1"/>
      <c r="BB11" s="1"/>
      <c r="BC11" s="1"/>
      <c r="BD11" s="1"/>
      <c r="BE11" s="1"/>
      <c r="BF11" s="1"/>
      <c r="BG11" s="1"/>
      <c r="BH11" s="1"/>
      <c r="BI11" s="1"/>
      <c r="BJ11" s="1"/>
      <c r="BK11" s="1"/>
      <c r="BL11" s="1"/>
      <c r="BM11" s="1"/>
    </row>
    <row r="12" spans="1:65" ht="6" customHeight="1" x14ac:dyDescent="0.25">
      <c r="B12" s="154"/>
      <c r="C12" s="186"/>
      <c r="D12" s="186"/>
      <c r="E12" s="186"/>
      <c r="F12" s="186"/>
      <c r="G12" s="218"/>
      <c r="H12" s="218"/>
      <c r="I12" s="218"/>
      <c r="J12" s="218"/>
      <c r="K12" s="218"/>
      <c r="L12" s="218"/>
      <c r="M12" s="60"/>
      <c r="N12" s="60"/>
      <c r="O12" s="60"/>
      <c r="P12" s="60"/>
      <c r="Q12" s="60"/>
      <c r="R12" s="60"/>
      <c r="S12" s="272"/>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
      <c r="AZ12" s="1"/>
      <c r="BA12" s="1"/>
      <c r="BB12" s="1"/>
      <c r="BC12" s="1"/>
      <c r="BD12" s="1"/>
      <c r="BE12" s="1"/>
      <c r="BF12" s="1"/>
      <c r="BG12" s="1"/>
      <c r="BH12" s="1"/>
      <c r="BI12" s="1"/>
      <c r="BJ12" s="1"/>
      <c r="BK12" s="1"/>
      <c r="BL12" s="1"/>
      <c r="BM12" s="1"/>
    </row>
    <row r="13" spans="1:65" ht="21" customHeight="1" x14ac:dyDescent="0.25">
      <c r="B13" s="154"/>
      <c r="C13" s="186"/>
      <c r="D13" s="386" t="s">
        <v>714</v>
      </c>
      <c r="E13" s="387"/>
      <c r="F13" s="198" t="s">
        <v>703</v>
      </c>
      <c r="G13" s="164" t="s">
        <v>10</v>
      </c>
      <c r="H13" s="164" t="s">
        <v>12</v>
      </c>
      <c r="I13" s="164" t="s">
        <v>10</v>
      </c>
      <c r="J13" s="164" t="s">
        <v>10</v>
      </c>
      <c r="K13" s="164" t="s">
        <v>10</v>
      </c>
      <c r="L13" s="164" t="s">
        <v>10</v>
      </c>
      <c r="M13" s="255" t="s">
        <v>10</v>
      </c>
      <c r="N13" s="255" t="s">
        <v>10</v>
      </c>
      <c r="O13" s="255" t="s">
        <v>10</v>
      </c>
      <c r="P13" s="255" t="s">
        <v>10</v>
      </c>
      <c r="Q13" s="255" t="s">
        <v>10</v>
      </c>
      <c r="R13" s="255" t="s">
        <v>218</v>
      </c>
      <c r="S13" s="255" t="s">
        <v>534</v>
      </c>
      <c r="T13" s="41"/>
      <c r="U13" s="35"/>
      <c r="V13" s="36"/>
      <c r="W13" s="41"/>
      <c r="X13" s="35"/>
      <c r="Y13" s="36"/>
      <c r="Z13" s="41"/>
      <c r="AA13" s="35"/>
      <c r="AB13" s="36"/>
      <c r="AC13" s="41"/>
      <c r="AD13" s="35"/>
      <c r="AE13" s="36"/>
      <c r="AF13" s="41"/>
      <c r="AG13" s="35"/>
      <c r="AH13" s="36"/>
      <c r="AI13" s="41"/>
      <c r="AJ13" s="35"/>
      <c r="AK13" s="36"/>
      <c r="AL13" s="41"/>
      <c r="AM13" s="35"/>
      <c r="AN13" s="36"/>
      <c r="AO13" s="41"/>
      <c r="AP13" s="35"/>
      <c r="AQ13" s="36"/>
      <c r="AR13" s="42" t="str">
        <f>IF(OR(AND(T13="",U13=""),AND(W13="",X13=""),AND(Z13="",AA13=""),AND(AC13="",AD13=""),AND(AF13="",AG13=""),AND(AI13="",AJ13=""),AND(AL13="",AM13=""),AND(AO13="",AP13=""),AND(U13="X",X13="X",AA13="X",AD13="X",AG13="X",AJ13="X",AM13="X",AP13="X"),AND(U13="Q",X13="Q",AA13="Q",AD13="Q",AG13="Q",AJ13="Q",AM13="Q",AP13="Q"),OR(U13="M",X13="M",AA13="M",AD13="M",AG13="M",AJ13="M",AM13="M",AP13="M")),"",SUM(T13,W13,Z13,AC13,AF13,AI13,AL13,AO13))</f>
        <v/>
      </c>
      <c r="AS13" s="34" t="str">
        <f xml:space="preserve"> IF(AND(OR(AND(U13="Q",X13="Q",AA13="Q",AD13="Q",AG13="Q",AJ13="Q",AM13="Q",AP13="Q"),AND(U13="X",X13="X",AA13="X",AD13="X",AG13="X",AJ13="X",AM13="X",AP13="X")),SUM(T13,W13,Z13,AC13,AF13,AI13,AL13,AO13)=0,ISNUMBER(AR13)),"",IF(OR(U13="M",X13="M",AA13="M",AD13="M",AG13="M",AJ13="M",AM13="M",AP13="M"),"M",IF(AND(U13=X13,U13=AA13,U13=AD13,U13=AG13,U13=AJ13,U13=AM13,U13=AP13,OR(U13="X",U13="W",U13="Q",U13="U",U13="Z")),UPPER(U13),"")))</f>
        <v/>
      </c>
      <c r="AT13" s="33"/>
      <c r="AU13" s="41"/>
      <c r="AV13" s="35"/>
      <c r="AW13" s="36"/>
      <c r="AX13" s="159"/>
      <c r="AY13" s="1"/>
      <c r="AZ13" s="1"/>
      <c r="BA13" s="1"/>
      <c r="BB13" s="1"/>
      <c r="BC13" s="1"/>
      <c r="BD13" s="1"/>
      <c r="BE13" s="1"/>
      <c r="BF13" s="1"/>
      <c r="BG13" s="1"/>
      <c r="BH13" s="1"/>
      <c r="BI13" s="1"/>
      <c r="BJ13" s="1"/>
      <c r="BK13" s="1"/>
      <c r="BL13" s="1"/>
      <c r="BM13" s="1"/>
    </row>
    <row r="14" spans="1:65" ht="21" customHeight="1" x14ac:dyDescent="0.25">
      <c r="B14" s="154"/>
      <c r="C14" s="186"/>
      <c r="D14" s="388"/>
      <c r="E14" s="389"/>
      <c r="F14" s="198" t="s">
        <v>704</v>
      </c>
      <c r="G14" s="164" t="s">
        <v>10</v>
      </c>
      <c r="H14" s="164" t="s">
        <v>11</v>
      </c>
      <c r="I14" s="164" t="s">
        <v>10</v>
      </c>
      <c r="J14" s="164" t="s">
        <v>10</v>
      </c>
      <c r="K14" s="164" t="s">
        <v>10</v>
      </c>
      <c r="L14" s="164" t="s">
        <v>10</v>
      </c>
      <c r="M14" s="255" t="s">
        <v>10</v>
      </c>
      <c r="N14" s="255" t="s">
        <v>10</v>
      </c>
      <c r="O14" s="255" t="s">
        <v>10</v>
      </c>
      <c r="P14" s="255" t="s">
        <v>10</v>
      </c>
      <c r="Q14" s="255" t="s">
        <v>10</v>
      </c>
      <c r="R14" s="255" t="s">
        <v>218</v>
      </c>
      <c r="S14" s="255" t="s">
        <v>534</v>
      </c>
      <c r="T14" s="41"/>
      <c r="U14" s="35"/>
      <c r="V14" s="36"/>
      <c r="W14" s="41"/>
      <c r="X14" s="35"/>
      <c r="Y14" s="36"/>
      <c r="Z14" s="41"/>
      <c r="AA14" s="35"/>
      <c r="AB14" s="36"/>
      <c r="AC14" s="41"/>
      <c r="AD14" s="35"/>
      <c r="AE14" s="36"/>
      <c r="AF14" s="41"/>
      <c r="AG14" s="35"/>
      <c r="AH14" s="36"/>
      <c r="AI14" s="41"/>
      <c r="AJ14" s="35"/>
      <c r="AK14" s="36"/>
      <c r="AL14" s="41"/>
      <c r="AM14" s="35"/>
      <c r="AN14" s="36"/>
      <c r="AO14" s="41"/>
      <c r="AP14" s="35"/>
      <c r="AQ14" s="36"/>
      <c r="AR14" s="42" t="str">
        <f>IF(OR(AND(T14="",U14=""),AND(W14="",X14=""),AND(Z14="",AA14=""),AND(AC14="",AD14=""),AND(AF14="",AG14=""),AND(AI14="",AJ14=""),AND(AL14="",AM14=""),AND(AO14="",AP14=""),AND(U14="X",X14="X",AA14="X",AD14="X",AG14="X",AJ14="X",AM14="X",AP14="X"),AND(U14="Q",X14="Q",AA14="Q",AD14="Q",AG14="Q",AJ14="Q",AM14="Q",AP14="Q"),OR(U14="M",X14="M",AA14="M",AD14="M",AG14="M",AJ14="M",AM14="M",AP14="M")),"",SUM(T14,W14,Z14,AC14,AF14,AI14,AL14,AO14))</f>
        <v/>
      </c>
      <c r="AS14" s="34" t="str">
        <f xml:space="preserve"> IF(AND(OR(AND(U14="Q",X14="Q",AA14="Q",AD14="Q",AG14="Q",AJ14="Q",AM14="Q",AP14="Q"),AND(U14="X",X14="X",AA14="X",AD14="X",AG14="X",AJ14="X",AM14="X",AP14="X")),SUM(T14,W14,Z14,AC14,AF14,AI14,AL14,AO14)=0,ISNUMBER(AR14)),"",IF(OR(U14="M",X14="M",AA14="M",AD14="M",AG14="M",AJ14="M",AM14="M",AP14="M"),"M",IF(AND(U14=X14,U14=AA14,U14=AD14,U14=AG14,U14=AJ14,U14=AM14,U14=AP14,OR(U14="X",U14="W",U14="Q",U14="U",U14="Z")),UPPER(U14),"")))</f>
        <v/>
      </c>
      <c r="AT14" s="33"/>
      <c r="AU14" s="41"/>
      <c r="AV14" s="35"/>
      <c r="AW14" s="36"/>
      <c r="AX14" s="150"/>
      <c r="AY14" s="1"/>
      <c r="AZ14" s="1"/>
      <c r="BA14" s="1"/>
      <c r="BB14" s="1"/>
      <c r="BC14" s="1"/>
      <c r="BD14" s="1"/>
      <c r="BE14" s="1"/>
      <c r="BF14" s="1"/>
      <c r="BG14" s="1"/>
      <c r="BH14" s="1"/>
      <c r="BI14" s="1"/>
      <c r="BJ14" s="1"/>
      <c r="BK14" s="1"/>
      <c r="BL14" s="1"/>
      <c r="BM14" s="1"/>
    </row>
    <row r="15" spans="1:65" ht="21" customHeight="1" x14ac:dyDescent="0.25">
      <c r="B15" s="154"/>
      <c r="C15" s="186"/>
      <c r="D15" s="388"/>
      <c r="E15" s="389"/>
      <c r="F15" s="176" t="s">
        <v>707</v>
      </c>
      <c r="G15" s="164" t="s">
        <v>10</v>
      </c>
      <c r="H15" s="164" t="s">
        <v>8</v>
      </c>
      <c r="I15" s="164" t="s">
        <v>10</v>
      </c>
      <c r="J15" s="164" t="s">
        <v>10</v>
      </c>
      <c r="K15" s="164" t="s">
        <v>10</v>
      </c>
      <c r="L15" s="164" t="s">
        <v>10</v>
      </c>
      <c r="M15" s="255" t="s">
        <v>10</v>
      </c>
      <c r="N15" s="255" t="s">
        <v>10</v>
      </c>
      <c r="O15" s="255" t="s">
        <v>10</v>
      </c>
      <c r="P15" s="255" t="s">
        <v>10</v>
      </c>
      <c r="Q15" s="255" t="s">
        <v>10</v>
      </c>
      <c r="R15" s="255" t="s">
        <v>218</v>
      </c>
      <c r="S15" s="255" t="s">
        <v>534</v>
      </c>
      <c r="T15" s="41"/>
      <c r="U15" s="35"/>
      <c r="V15" s="36"/>
      <c r="W15" s="41"/>
      <c r="X15" s="35"/>
      <c r="Y15" s="36"/>
      <c r="Z15" s="41"/>
      <c r="AA15" s="35"/>
      <c r="AB15" s="36"/>
      <c r="AC15" s="41"/>
      <c r="AD15" s="35"/>
      <c r="AE15" s="36"/>
      <c r="AF15" s="41"/>
      <c r="AG15" s="35"/>
      <c r="AH15" s="36"/>
      <c r="AI15" s="41"/>
      <c r="AJ15" s="35"/>
      <c r="AK15" s="36"/>
      <c r="AL15" s="41"/>
      <c r="AM15" s="35"/>
      <c r="AN15" s="36"/>
      <c r="AO15" s="41"/>
      <c r="AP15" s="35"/>
      <c r="AQ15" s="36"/>
      <c r="AR15" s="42" t="str">
        <f>IF(OR(AND(T15="",U15=""),AND(W15="",X15=""),AND(Z15="",AA15=""),AND(AC15="",AD15=""),AND(AF15="",AG15=""),AND(AI15="",AJ15=""),AND(AL15="",AM15=""),AND(AO15="",AP15=""),AND(U15="X",X15="X",AA15="X",AD15="X",AG15="X",AJ15="X",AM15="X",AP15="X"),AND(U15="Q",X15="Q",AA15="Q",AD15="Q",AG15="Q",AJ15="Q",AM15="Q",AP15="Q"),OR(U15="M",X15="M",AA15="M",AD15="M",AG15="M",AJ15="M",AM15="M",AP15="M")),"",SUM(T15,W15,Z15,AC15,AF15,AI15,AL15,AO15))</f>
        <v/>
      </c>
      <c r="AS15" s="34" t="str">
        <f xml:space="preserve"> IF(AND(OR(AND(U15="Q",X15="Q",AA15="Q",AD15="Q",AG15="Q",AJ15="Q",AM15="Q",AP15="Q"),AND(U15="X",X15="X",AA15="X",AD15="X",AG15="X",AJ15="X",AM15="X",AP15="X")),SUM(T15,W15,Z15,AC15,AF15,AI15,AL15,AO15)=0,ISNUMBER(AR15)),"",IF(OR(U15="M",X15="M",AA15="M",AD15="M",AG15="M",AJ15="M",AM15="M",AP15="M"),"M",IF(AND(U15=X15,U15=AA15,U15=AD15,U15=AG15,U15=AJ15,U15=AM15,U15=AP15,OR(U15="X",U15="W",U15="Q",U15="U",U15="Z")),UPPER(U15),"")))</f>
        <v/>
      </c>
      <c r="AT15" s="33"/>
      <c r="AU15" s="41"/>
      <c r="AV15" s="35"/>
      <c r="AW15" s="36"/>
      <c r="AX15" s="150"/>
      <c r="AY15" s="1"/>
      <c r="AZ15" s="1"/>
      <c r="BA15" s="1"/>
      <c r="BB15" s="1"/>
      <c r="BC15" s="1"/>
      <c r="BD15" s="1"/>
      <c r="BE15" s="1"/>
      <c r="BF15" s="1"/>
      <c r="BG15" s="1"/>
      <c r="BH15" s="1"/>
      <c r="BI15" s="1"/>
      <c r="BJ15" s="1"/>
      <c r="BK15" s="1"/>
      <c r="BL15" s="1"/>
      <c r="BM15" s="1"/>
    </row>
    <row r="16" spans="1:65" ht="21" customHeight="1" x14ac:dyDescent="0.25">
      <c r="B16" s="154"/>
      <c r="C16" s="186"/>
      <c r="D16" s="390"/>
      <c r="E16" s="391"/>
      <c r="F16" s="199" t="s">
        <v>700</v>
      </c>
      <c r="G16" s="164" t="s">
        <v>10</v>
      </c>
      <c r="H16" s="164" t="s">
        <v>10</v>
      </c>
      <c r="I16" s="164" t="s">
        <v>10</v>
      </c>
      <c r="J16" s="164" t="s">
        <v>10</v>
      </c>
      <c r="K16" s="164" t="s">
        <v>10</v>
      </c>
      <c r="L16" s="164" t="s">
        <v>10</v>
      </c>
      <c r="M16" s="255" t="s">
        <v>10</v>
      </c>
      <c r="N16" s="255" t="s">
        <v>10</v>
      </c>
      <c r="O16" s="255" t="s">
        <v>10</v>
      </c>
      <c r="P16" s="255" t="s">
        <v>10</v>
      </c>
      <c r="Q16" s="255" t="s">
        <v>10</v>
      </c>
      <c r="R16" s="255" t="s">
        <v>218</v>
      </c>
      <c r="S16" s="255" t="s">
        <v>534</v>
      </c>
      <c r="T16" s="42" t="str">
        <f>IF(OR(SUMPRODUCT(--(T13:T15=""),--(U13:U15=""))&gt;0,COUNTIF(U13:U15,"X")=3,COUNTIF(U13:U15,"Q")=3,COUNTIF(U13:U15,"M")&gt;0),"",SUM(T13:T15))</f>
        <v/>
      </c>
      <c r="U16" s="34" t="str">
        <f>IF(AND(OR(COUNTIF(U13:U15,"Q")=3,COUNTIF(U13:U15,"X")=3),SUM(T13:T15)=0,ISNUMBER(T16)),"",IF(COUNTIF(U13:U15,"m")&gt;0,"m",IF(AND(COUNTIF(U13:U15,U13)=3,OR(U13="X",U13="W",U13="Q",U13="U",U13="Z")),UPPER(U13),"")))</f>
        <v/>
      </c>
      <c r="V16" s="33"/>
      <c r="W16" s="42" t="str">
        <f>IF(OR(SUMPRODUCT(--(W13:W15=""),--(X13:X15=""))&gt;0,COUNTIF(X13:X15,"X")=3,COUNTIF(X13:X15,"Q")=3,COUNTIF(X13:X15,"M")&gt;0),"",SUM(W13:W15))</f>
        <v/>
      </c>
      <c r="X16" s="34" t="str">
        <f>IF(AND(OR(COUNTIF(X13:X15,"Q")=3,COUNTIF(X13:X15,"X")=3),SUM(W13:W15)=0,ISNUMBER(W16)),"",IF(COUNTIF(X13:X15,"m")&gt;0,"m",IF(AND(COUNTIF(X13:X15,X13)=3,OR(X13="X",X13="W",X13="Q",X13="U",X13="Z")),UPPER(X13),"")))</f>
        <v/>
      </c>
      <c r="Y16" s="33"/>
      <c r="Z16" s="42" t="str">
        <f>IF(OR(SUMPRODUCT(--(Z13:Z15=""),--(AA13:AA15=""))&gt;0,COUNTIF(AA13:AA15,"X")=3,COUNTIF(AA13:AA15,"Q")=3,COUNTIF(AA13:AA15,"M")&gt;0),"",SUM(Z13:Z15))</f>
        <v/>
      </c>
      <c r="AA16" s="34" t="str">
        <f>IF(AND(OR(COUNTIF(AA13:AA15,"Q")=3,COUNTIF(AA13:AA15,"X")=3),SUM(Z13:Z15)=0,ISNUMBER(Z16)),"",IF(COUNTIF(AA13:AA15,"m")&gt;0,"m",IF(AND(COUNTIF(AA13:AA15,AA13)=3,OR(AA13="X",AA13="W",AA13="Q",AA13="U",AA13="Z")),UPPER(AA13),"")))</f>
        <v/>
      </c>
      <c r="AB16" s="33"/>
      <c r="AC16" s="42" t="str">
        <f>IF(OR(SUMPRODUCT(--(AC13:AC15=""),--(AD13:AD15=""))&gt;0,COUNTIF(AD13:AD15,"X")=3,COUNTIF(AD13:AD15,"Q")=3,COUNTIF(AD13:AD15,"M")&gt;0),"",SUM(AC13:AC15))</f>
        <v/>
      </c>
      <c r="AD16" s="34" t="str">
        <f>IF(AND(OR(COUNTIF(AD13:AD15,"Q")=3,COUNTIF(AD13:AD15,"X")=3),SUM(AC13:AC15)=0,ISNUMBER(AC16)),"",IF(COUNTIF(AD13:AD15,"m")&gt;0,"m",IF(AND(COUNTIF(AD13:AD15,AD13)=3,OR(AD13="X",AD13="W",AD13="Q",AD13="U",AD13="Z")),UPPER(AD13),"")))</f>
        <v/>
      </c>
      <c r="AE16" s="33"/>
      <c r="AF16" s="42" t="str">
        <f>IF(OR(SUMPRODUCT(--(AF13:AF15=""),--(AG13:AG15=""))&gt;0,COUNTIF(AG13:AG15,"X")=3,COUNTIF(AG13:AG15,"Q")=3,COUNTIF(AG13:AG15,"M")&gt;0),"",SUM(AF13:AF15))</f>
        <v/>
      </c>
      <c r="AG16" s="34" t="str">
        <f>IF(AND(OR(COUNTIF(AG13:AG15,"Q")=3,COUNTIF(AG13:AG15,"X")=3),SUM(AF13:AF15)=0,ISNUMBER(AF16)),"",IF(COUNTIF(AG13:AG15,"m")&gt;0,"m",IF(AND(COUNTIF(AG13:AG15,AG13)=3,OR(AG13="X",AG13="W",AG13="Q",AG13="U",AG13="Z")),UPPER(AG13),"")))</f>
        <v/>
      </c>
      <c r="AH16" s="33"/>
      <c r="AI16" s="42" t="str">
        <f>IF(OR(SUMPRODUCT(--(AI13:AI15=""),--(AJ13:AJ15=""))&gt;0,COUNTIF(AJ13:AJ15,"X")=3,COUNTIF(AJ13:AJ15,"Q")=3,COUNTIF(AJ13:AJ15,"M")&gt;0),"",SUM(AI13:AI15))</f>
        <v/>
      </c>
      <c r="AJ16" s="34" t="str">
        <f>IF(AND(OR(COUNTIF(AJ13:AJ15,"Q")=3,COUNTIF(AJ13:AJ15,"X")=3),SUM(AI13:AI15)=0,ISNUMBER(AI16)),"",IF(COUNTIF(AJ13:AJ15,"m")&gt;0,"m",IF(AND(COUNTIF(AJ13:AJ15,AJ13)=3,OR(AJ13="X",AJ13="W",AJ13="Q",AJ13="U",AJ13="Z")),UPPER(AJ13),"")))</f>
        <v/>
      </c>
      <c r="AK16" s="33"/>
      <c r="AL16" s="42" t="str">
        <f>IF(OR(SUMPRODUCT(--(AL13:AL15=""),--(AM13:AM15=""))&gt;0,COUNTIF(AM13:AM15,"X")=3,COUNTIF(AM13:AM15,"Q")=3,COUNTIF(AM13:AM15,"M")&gt;0),"",SUM(AL13:AL15))</f>
        <v/>
      </c>
      <c r="AM16" s="34" t="str">
        <f>IF(AND(OR(COUNTIF(AM13:AM15,"Q")=3,COUNTIF(AM13:AM15,"X")=3),SUM(AL13:AL15)=0,ISNUMBER(AL16)),"",IF(COUNTIF(AM13:AM15,"m")&gt;0,"m",IF(AND(COUNTIF(AM13:AM15,AM13)=3,OR(AM13="X",AM13="W",AM13="Q",AM13="U",AM13="Z")),UPPER(AM13),"")))</f>
        <v/>
      </c>
      <c r="AN16" s="33"/>
      <c r="AO16" s="42" t="str">
        <f>IF(OR(SUMPRODUCT(--(AO13:AO15=""),--(AP13:AP15=""))&gt;0,COUNTIF(AP13:AP15,"X")=3,COUNTIF(AP13:AP15,"Q")=3,COUNTIF(AP13:AP15,"M")&gt;0),"",SUM(AO13:AO15))</f>
        <v/>
      </c>
      <c r="AP16" s="34" t="str">
        <f>IF(AND(OR(COUNTIF(AP13:AP15,"Q")=3,COUNTIF(AP13:AP15,"X")=3),SUM(AO13:AO15)=0,ISNUMBER(AO16)),"",IF(COUNTIF(AP13:AP15,"m")&gt;0,"m",IF(AND(COUNTIF(AP13:AP15,AP13)=3,OR(AP13="X",AP13="W",AP13="Q",AP13="U",AP13="Z")),UPPER(AP13),"")))</f>
        <v/>
      </c>
      <c r="AQ16" s="33"/>
      <c r="AR16" s="42" t="str">
        <f>IF(OR(SUMPRODUCT(--(AR13:AR15=""),--(AS13:AS15=""))&gt;0,COUNTIF(AS13:AS15,"X")=3,COUNTIF(AS13:AS15,"Q")=3,COUNTIF(AS13:AS15,"M")&gt;0),"",SUM(AR13:AR15))</f>
        <v/>
      </c>
      <c r="AS16" s="34" t="str">
        <f>IF(AND(OR(COUNTIF(AS13:AS15,"Q")=3,COUNTIF(AS13:AS15,"X")=3),SUM(AR13:AR15)=0,ISNUMBER(AR16)),"",IF(COUNTIF(AS13:AS15,"m")&gt;0,"m",IF(AND(COUNTIF(AS13:AS15,AS13)=3,OR(AS13="X",AS13="W",AS13="Q",AS13="U",AS13="Z")),UPPER(AS13),"")))</f>
        <v/>
      </c>
      <c r="AT16" s="33"/>
      <c r="AU16" s="42" t="str">
        <f>IF(OR(SUMPRODUCT(--(AU13:AU15=""),--(AV13:AV15=""))&gt;0,COUNTIF(AV13:AV15,"X")=3,COUNTIF(AV13:AV15,"Q")=3,COUNTIF(AV13:AV15,"M")&gt;0),"",SUM(AU13:AU15))</f>
        <v/>
      </c>
      <c r="AV16" s="34" t="str">
        <f>IF(AND(OR(COUNTIF(AV13:AV15,"Q")=3,COUNTIF(AV13:AV15,"X")=3),SUM(AU13:AU15)=0,ISNUMBER(AU16)),"",IF(COUNTIF(AV13:AV15,"m")&gt;0,"m",IF(AND(COUNTIF(AV13:AV15,AV13)=3,OR(AV13="X",AV13="W",AV13="Q",AV13="U",AV13="Z")),UPPER(AV13),"")))</f>
        <v/>
      </c>
      <c r="AW16" s="33"/>
      <c r="AX16" s="179"/>
      <c r="AY16" s="1"/>
      <c r="AZ16" s="1"/>
      <c r="BA16" s="1"/>
      <c r="BB16" s="1"/>
      <c r="BC16" s="1"/>
      <c r="BD16" s="1"/>
      <c r="BE16" s="1"/>
      <c r="BF16" s="1"/>
      <c r="BG16" s="1"/>
      <c r="BH16" s="1"/>
      <c r="BI16" s="1"/>
      <c r="BJ16" s="1"/>
      <c r="BK16" s="1"/>
      <c r="BL16" s="1"/>
      <c r="BM16" s="1"/>
    </row>
    <row r="17" spans="2:65" ht="15" customHeight="1" x14ac:dyDescent="0.25">
      <c r="B17" s="154"/>
      <c r="C17" s="186"/>
      <c r="D17" s="219"/>
      <c r="E17" s="219"/>
      <c r="F17" s="186"/>
      <c r="G17" s="218"/>
      <c r="H17" s="218"/>
      <c r="I17" s="218"/>
      <c r="J17" s="218"/>
      <c r="K17" s="218"/>
      <c r="L17" s="218"/>
      <c r="M17" s="60"/>
      <c r="N17" s="60"/>
      <c r="O17" s="60"/>
      <c r="P17" s="60"/>
      <c r="Q17" s="60"/>
      <c r="R17" s="60"/>
      <c r="S17" s="272"/>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79"/>
      <c r="AY17" s="1"/>
      <c r="AZ17" s="1"/>
      <c r="BA17" s="1"/>
      <c r="BB17" s="1"/>
      <c r="BC17" s="1"/>
      <c r="BD17" s="1"/>
      <c r="BE17" s="1"/>
      <c r="BF17" s="1"/>
      <c r="BG17" s="1"/>
      <c r="BH17" s="1"/>
      <c r="BI17" s="1"/>
      <c r="BJ17" s="1"/>
      <c r="BK17" s="1"/>
      <c r="BL17" s="1"/>
      <c r="BM17" s="1"/>
    </row>
    <row r="18" spans="2:65" ht="21" customHeight="1" x14ac:dyDescent="0.25">
      <c r="B18" s="154"/>
      <c r="C18" s="186"/>
      <c r="D18" s="380" t="s">
        <v>721</v>
      </c>
      <c r="E18" s="381"/>
      <c r="F18" s="176" t="s">
        <v>1845</v>
      </c>
      <c r="G18" s="164" t="s">
        <v>10</v>
      </c>
      <c r="H18" s="164" t="s">
        <v>10</v>
      </c>
      <c r="I18" s="164" t="s">
        <v>10</v>
      </c>
      <c r="J18" s="164" t="s">
        <v>10</v>
      </c>
      <c r="K18" s="164" t="s">
        <v>10</v>
      </c>
      <c r="L18" s="164" t="s">
        <v>10</v>
      </c>
      <c r="M18" s="255" t="s">
        <v>350</v>
      </c>
      <c r="N18" s="255" t="s">
        <v>10</v>
      </c>
      <c r="O18" s="255" t="s">
        <v>10</v>
      </c>
      <c r="P18" s="255" t="s">
        <v>10</v>
      </c>
      <c r="Q18" s="255" t="s">
        <v>10</v>
      </c>
      <c r="R18" s="255" t="s">
        <v>218</v>
      </c>
      <c r="S18" s="255" t="s">
        <v>535</v>
      </c>
      <c r="T18" s="41"/>
      <c r="U18" s="35"/>
      <c r="V18" s="36"/>
      <c r="W18" s="41"/>
      <c r="X18" s="35"/>
      <c r="Y18" s="36"/>
      <c r="Z18" s="41"/>
      <c r="AA18" s="35"/>
      <c r="AB18" s="36"/>
      <c r="AC18" s="41"/>
      <c r="AD18" s="35"/>
      <c r="AE18" s="36"/>
      <c r="AF18" s="41"/>
      <c r="AG18" s="35"/>
      <c r="AH18" s="36"/>
      <c r="AI18" s="41"/>
      <c r="AJ18" s="35"/>
      <c r="AK18" s="36"/>
      <c r="AL18" s="41"/>
      <c r="AM18" s="35"/>
      <c r="AN18" s="36"/>
      <c r="AO18" s="41"/>
      <c r="AP18" s="35"/>
      <c r="AQ18" s="36"/>
      <c r="AR18" s="42" t="str">
        <f>IF(OR(AND(T18="",U18=""),AND(W18="",X18=""),AND(Z18="",AA18=""),AND(AC18="",AD18=""),AND(AF18="",AG18=""),AND(AI18="",AJ18=""),AND(AL18="",AM18=""),AND(AO18="",AP18=""),AND(U18="X",X18="X",AA18="X",AD18="X",AG18="X",AJ18="X",AM18="X",AP18="X"),AND(U18="Q",X18="Q",AA18="Q",AD18="Q",AG18="Q",AJ18="Q",AM18="Q",AP18="Q"),OR(U18="M",X18="M",AA18="M",AD18="M",AG18="M",AJ18="M",AM18="M",AP18="M")),"",SUM(T18,W18,Z18,AC18,AF18,AI18,AL18,AO18))</f>
        <v/>
      </c>
      <c r="AS18" s="34" t="str">
        <f xml:space="preserve"> IF(AND(OR(AND(U18="Q",X18="Q",AA18="Q",AD18="Q",AG18="Q",AJ18="Q",AM18="Q",AP18="Q"),AND(U18="X",X18="X",AA18="X",AD18="X",AG18="X",AJ18="X",AM18="X",AP18="X")),SUM(T18,W18,Z18,AC18,AF18,AI18,AL18,AO18)=0,ISNUMBER(AR18)),"",IF(OR(U18="M",X18="M",AA18="M",AD18="M",AG18="M",AJ18="M",AM18="M",AP18="M"),"M",IF(AND(U18=X18,U18=AA18,U18=AD18,U18=AG18,U18=AJ18,U18=AM18,U18=AP18,OR(U18="X",U18="W",U18="Q",U18="U",U18="Z")),UPPER(U18),"")))</f>
        <v/>
      </c>
      <c r="AT18" s="33"/>
      <c r="AU18" s="41"/>
      <c r="AV18" s="35"/>
      <c r="AW18" s="36"/>
      <c r="AX18" s="179"/>
      <c r="AY18" s="1"/>
      <c r="AZ18" s="1"/>
      <c r="BA18" s="1"/>
      <c r="BB18" s="1"/>
      <c r="BC18" s="1"/>
      <c r="BD18" s="1"/>
      <c r="BE18" s="1"/>
      <c r="BF18" s="1"/>
      <c r="BG18" s="1"/>
      <c r="BH18" s="1"/>
      <c r="BI18" s="1"/>
      <c r="BJ18" s="1"/>
      <c r="BK18" s="1"/>
      <c r="BL18" s="1"/>
      <c r="BM18" s="1"/>
    </row>
    <row r="19" spans="2:65" ht="21" customHeight="1" x14ac:dyDescent="0.25">
      <c r="B19" s="154"/>
      <c r="C19" s="186"/>
      <c r="D19" s="382"/>
      <c r="E19" s="383"/>
      <c r="F19" s="176" t="s">
        <v>1846</v>
      </c>
      <c r="G19" s="164" t="s">
        <v>10</v>
      </c>
      <c r="H19" s="164" t="s">
        <v>10</v>
      </c>
      <c r="I19" s="164" t="s">
        <v>10</v>
      </c>
      <c r="J19" s="164" t="s">
        <v>10</v>
      </c>
      <c r="K19" s="164" t="s">
        <v>10</v>
      </c>
      <c r="L19" s="164" t="s">
        <v>10</v>
      </c>
      <c r="M19" s="255" t="s">
        <v>229</v>
      </c>
      <c r="N19" s="255" t="s">
        <v>10</v>
      </c>
      <c r="O19" s="255" t="s">
        <v>10</v>
      </c>
      <c r="P19" s="255" t="s">
        <v>10</v>
      </c>
      <c r="Q19" s="255" t="s">
        <v>10</v>
      </c>
      <c r="R19" s="255" t="s">
        <v>218</v>
      </c>
      <c r="S19" s="255" t="s">
        <v>535</v>
      </c>
      <c r="T19" s="41"/>
      <c r="U19" s="35"/>
      <c r="V19" s="36"/>
      <c r="W19" s="41"/>
      <c r="X19" s="35"/>
      <c r="Y19" s="36"/>
      <c r="Z19" s="41"/>
      <c r="AA19" s="35"/>
      <c r="AB19" s="36"/>
      <c r="AC19" s="41"/>
      <c r="AD19" s="35"/>
      <c r="AE19" s="36"/>
      <c r="AF19" s="41"/>
      <c r="AG19" s="35"/>
      <c r="AH19" s="36"/>
      <c r="AI19" s="41"/>
      <c r="AJ19" s="35"/>
      <c r="AK19" s="36"/>
      <c r="AL19" s="41"/>
      <c r="AM19" s="35"/>
      <c r="AN19" s="36"/>
      <c r="AO19" s="41"/>
      <c r="AP19" s="35"/>
      <c r="AQ19" s="36"/>
      <c r="AR19" s="42" t="str">
        <f>IF(OR(AND(T19="",U19=""),AND(W19="",X19=""),AND(Z19="",AA19=""),AND(AC19="",AD19=""),AND(AF19="",AG19=""),AND(AI19="",AJ19=""),AND(AL19="",AM19=""),AND(AO19="",AP19=""),AND(U19="X",X19="X",AA19="X",AD19="X",AG19="X",AJ19="X",AM19="X",AP19="X"),AND(U19="Q",X19="Q",AA19="Q",AD19="Q",AG19="Q",AJ19="Q",AM19="Q",AP19="Q"),OR(U19="M",X19="M",AA19="M",AD19="M",AG19="M",AJ19="M",AM19="M",AP19="M")),"",SUM(T19,W19,Z19,AC19,AF19,AI19,AL19,AO19))</f>
        <v/>
      </c>
      <c r="AS19" s="34" t="str">
        <f xml:space="preserve"> IF(AND(OR(AND(U19="Q",X19="Q",AA19="Q",AD19="Q",AG19="Q",AJ19="Q",AM19="Q",AP19="Q"),AND(U19="X",X19="X",AA19="X",AD19="X",AG19="X",AJ19="X",AM19="X",AP19="X")),SUM(T19,W19,Z19,AC19,AF19,AI19,AL19,AO19)=0,ISNUMBER(AR19)),"",IF(OR(U19="M",X19="M",AA19="M",AD19="M",AG19="M",AJ19="M",AM19="M",AP19="M"),"M",IF(AND(U19=X19,U19=AA19,U19=AD19,U19=AG19,U19=AJ19,U19=AM19,U19=AP19,OR(U19="X",U19="W",U19="Q",U19="U",U19="Z")),UPPER(U19),"")))</f>
        <v/>
      </c>
      <c r="AT19" s="33"/>
      <c r="AU19" s="41"/>
      <c r="AV19" s="35"/>
      <c r="AW19" s="36"/>
      <c r="AX19" s="159"/>
      <c r="AY19" s="1"/>
      <c r="AZ19" s="1"/>
      <c r="BA19" s="1"/>
      <c r="BB19" s="1"/>
      <c r="BC19" s="1"/>
      <c r="BD19" s="1"/>
      <c r="BE19" s="1"/>
      <c r="BF19" s="1"/>
      <c r="BG19" s="1"/>
      <c r="BH19" s="1"/>
      <c r="BI19" s="1"/>
      <c r="BJ19" s="1"/>
      <c r="BK19" s="1"/>
      <c r="BL19" s="1"/>
      <c r="BM19" s="1"/>
    </row>
    <row r="20" spans="2:65" ht="21" customHeight="1" x14ac:dyDescent="0.25">
      <c r="B20" s="154"/>
      <c r="C20" s="186"/>
      <c r="D20" s="382"/>
      <c r="E20" s="383"/>
      <c r="F20" s="176" t="s">
        <v>707</v>
      </c>
      <c r="G20" s="164" t="s">
        <v>10</v>
      </c>
      <c r="H20" s="164" t="s">
        <v>10</v>
      </c>
      <c r="I20" s="164" t="s">
        <v>10</v>
      </c>
      <c r="J20" s="164" t="s">
        <v>10</v>
      </c>
      <c r="K20" s="164" t="s">
        <v>10</v>
      </c>
      <c r="L20" s="164" t="s">
        <v>10</v>
      </c>
      <c r="M20" s="255" t="s">
        <v>8</v>
      </c>
      <c r="N20" s="255" t="s">
        <v>10</v>
      </c>
      <c r="O20" s="255" t="s">
        <v>10</v>
      </c>
      <c r="P20" s="255" t="s">
        <v>10</v>
      </c>
      <c r="Q20" s="255" t="s">
        <v>10</v>
      </c>
      <c r="R20" s="255" t="s">
        <v>218</v>
      </c>
      <c r="S20" s="255" t="s">
        <v>535</v>
      </c>
      <c r="T20" s="41"/>
      <c r="U20" s="35"/>
      <c r="V20" s="36"/>
      <c r="W20" s="41"/>
      <c r="X20" s="35"/>
      <c r="Y20" s="36"/>
      <c r="Z20" s="41"/>
      <c r="AA20" s="35"/>
      <c r="AB20" s="36"/>
      <c r="AC20" s="41"/>
      <c r="AD20" s="35"/>
      <c r="AE20" s="36"/>
      <c r="AF20" s="41"/>
      <c r="AG20" s="35"/>
      <c r="AH20" s="36"/>
      <c r="AI20" s="41"/>
      <c r="AJ20" s="35"/>
      <c r="AK20" s="36"/>
      <c r="AL20" s="41"/>
      <c r="AM20" s="35"/>
      <c r="AN20" s="36"/>
      <c r="AO20" s="41"/>
      <c r="AP20" s="35"/>
      <c r="AQ20" s="36"/>
      <c r="AR20" s="42" t="str">
        <f>IF(OR(AND(T20="",U20=""),AND(W20="",X20=""),AND(Z20="",AA20=""),AND(AC20="",AD20=""),AND(AF20="",AG20=""),AND(AI20="",AJ20=""),AND(AL20="",AM20=""),AND(AO20="",AP20=""),AND(U20="X",X20="X",AA20="X",AD20="X",AG20="X",AJ20="X",AM20="X",AP20="X"),AND(U20="Q",X20="Q",AA20="Q",AD20="Q",AG20="Q",AJ20="Q",AM20="Q",AP20="Q"),OR(U20="M",X20="M",AA20="M",AD20="M",AG20="M",AJ20="M",AM20="M",AP20="M")),"",SUM(T20,W20,Z20,AC20,AF20,AI20,AL20,AO20))</f>
        <v/>
      </c>
      <c r="AS20" s="34" t="str">
        <f xml:space="preserve"> IF(AND(OR(AND(U20="Q",X20="Q",AA20="Q",AD20="Q",AG20="Q",AJ20="Q",AM20="Q",AP20="Q"),AND(U20="X",X20="X",AA20="X",AD20="X",AG20="X",AJ20="X",AM20="X",AP20="X")),SUM(T20,W20,Z20,AC20,AF20,AI20,AL20,AO20)=0,ISNUMBER(AR20)),"",IF(OR(U20="M",X20="M",AA20="M",AD20="M",AG20="M",AJ20="M",AM20="M",AP20="M"),"M",IF(AND(U20=X20,U20=AA20,U20=AD20,U20=AG20,U20=AJ20,U20=AM20,U20=AP20,OR(U20="X",U20="W",U20="Q",U20="U",U20="Z")),UPPER(U20),"")))</f>
        <v/>
      </c>
      <c r="AT20" s="33"/>
      <c r="AU20" s="41"/>
      <c r="AV20" s="35"/>
      <c r="AW20" s="36"/>
      <c r="AX20" s="159"/>
      <c r="AY20" s="1"/>
      <c r="AZ20" s="1"/>
      <c r="BA20" s="1"/>
      <c r="BB20" s="1"/>
      <c r="BC20" s="1"/>
      <c r="BD20" s="1"/>
      <c r="BE20" s="1"/>
      <c r="BF20" s="1"/>
      <c r="BG20" s="1"/>
      <c r="BH20" s="1"/>
      <c r="BI20" s="1"/>
      <c r="BJ20" s="1"/>
      <c r="BK20" s="1"/>
      <c r="BL20" s="1"/>
      <c r="BM20" s="1"/>
    </row>
    <row r="21" spans="2:65" ht="21" customHeight="1" x14ac:dyDescent="0.25">
      <c r="B21" s="154"/>
      <c r="C21" s="186"/>
      <c r="D21" s="384"/>
      <c r="E21" s="385"/>
      <c r="F21" s="178" t="s">
        <v>700</v>
      </c>
      <c r="G21" s="164" t="s">
        <v>10</v>
      </c>
      <c r="H21" s="164" t="s">
        <v>10</v>
      </c>
      <c r="I21" s="164" t="s">
        <v>10</v>
      </c>
      <c r="J21" s="164" t="s">
        <v>10</v>
      </c>
      <c r="K21" s="164" t="s">
        <v>10</v>
      </c>
      <c r="L21" s="164" t="s">
        <v>10</v>
      </c>
      <c r="M21" s="255" t="s">
        <v>10</v>
      </c>
      <c r="N21" s="255" t="s">
        <v>10</v>
      </c>
      <c r="O21" s="255" t="s">
        <v>10</v>
      </c>
      <c r="P21" s="255" t="s">
        <v>10</v>
      </c>
      <c r="Q21" s="255" t="s">
        <v>10</v>
      </c>
      <c r="R21" s="255" t="s">
        <v>218</v>
      </c>
      <c r="S21" s="255" t="s">
        <v>535</v>
      </c>
      <c r="T21" s="42" t="str">
        <f>IF(OR(SUMPRODUCT(--(T18:T20=""),--(U18:U20=""))&gt;0,COUNTIF(U18:U20,"X")=3,COUNTIF(U18:U20,"Q")=3,COUNTIF(U18:U20,"M")&gt;0),"",SUM(T18:T20))</f>
        <v/>
      </c>
      <c r="U21" s="34" t="str">
        <f>IF(AND(OR(COUNTIF(U18:U20,"Q")=3,COUNTIF(U18:U20,"X")=3),SUM(T18:T20)=0,ISNUMBER(T21)),"",IF(COUNTIF(U18:U20,"m")&gt;0,"m",IF(AND(COUNTIF(U18:U20,U18)=3,OR(U18="X",U18="W",U18="Q",U18="U",U18="Z")),UPPER(U18),"")))</f>
        <v/>
      </c>
      <c r="V21" s="33"/>
      <c r="W21" s="42" t="str">
        <f>IF(OR(SUMPRODUCT(--(W18:W20=""),--(X18:X20=""))&gt;0,COUNTIF(X18:X20,"X")=3,COUNTIF(X18:X20,"Q")=3,COUNTIF(X18:X20,"M")&gt;0),"",SUM(W18:W20))</f>
        <v/>
      </c>
      <c r="X21" s="34" t="str">
        <f>IF(AND(OR(COUNTIF(X18:X20,"Q")=3,COUNTIF(X18:X20,"X")=3),SUM(W18:W20)=0,ISNUMBER(W21)),"",IF(COUNTIF(X18:X20,"m")&gt;0,"m",IF(AND(COUNTIF(X18:X20,X18)=3,OR(X18="X",X18="W",X18="Q",X18="U",X18="Z")),UPPER(X18),"")))</f>
        <v/>
      </c>
      <c r="Y21" s="33"/>
      <c r="Z21" s="42" t="str">
        <f>IF(OR(SUMPRODUCT(--(Z18:Z20=""),--(AA18:AA20=""))&gt;0,COUNTIF(AA18:AA20,"X")=3,COUNTIF(AA18:AA20,"Q")=3,COUNTIF(AA18:AA20,"M")&gt;0),"",SUM(Z18:Z20))</f>
        <v/>
      </c>
      <c r="AA21" s="34" t="str">
        <f>IF(AND(OR(COUNTIF(AA18:AA20,"Q")=3,COUNTIF(AA18:AA20,"X")=3),SUM(Z18:Z20)=0,ISNUMBER(Z21)),"",IF(COUNTIF(AA18:AA20,"m")&gt;0,"m",IF(AND(COUNTIF(AA18:AA20,AA18)=3,OR(AA18="X",AA18="W",AA18="Q",AA18="U",AA18="Z")),UPPER(AA18),"")))</f>
        <v/>
      </c>
      <c r="AB21" s="33"/>
      <c r="AC21" s="42" t="str">
        <f>IF(OR(SUMPRODUCT(--(AC18:AC20=""),--(AD18:AD20=""))&gt;0,COUNTIF(AD18:AD20,"X")=3,COUNTIF(AD18:AD20,"Q")=3,COUNTIF(AD18:AD20,"M")&gt;0),"",SUM(AC18:AC20))</f>
        <v/>
      </c>
      <c r="AD21" s="34" t="str">
        <f>IF(AND(OR(COUNTIF(AD18:AD20,"Q")=3,COUNTIF(AD18:AD20,"X")=3),SUM(AC18:AC20)=0,ISNUMBER(AC21)),"",IF(COUNTIF(AD18:AD20,"m")&gt;0,"m",IF(AND(COUNTIF(AD18:AD20,AD18)=3,OR(AD18="X",AD18="W",AD18="Q",AD18="U",AD18="Z")),UPPER(AD18),"")))</f>
        <v/>
      </c>
      <c r="AE21" s="33"/>
      <c r="AF21" s="42" t="str">
        <f>IF(OR(SUMPRODUCT(--(AF18:AF20=""),--(AG18:AG20=""))&gt;0,COUNTIF(AG18:AG20,"X")=3,COUNTIF(AG18:AG20,"Q")=3,COUNTIF(AG18:AG20,"M")&gt;0),"",SUM(AF18:AF20))</f>
        <v/>
      </c>
      <c r="AG21" s="34" t="str">
        <f>IF(AND(OR(COUNTIF(AG18:AG20,"Q")=3,COUNTIF(AG18:AG20,"X")=3),SUM(AF18:AF20)=0,ISNUMBER(AF21)),"",IF(COUNTIF(AG18:AG20,"m")&gt;0,"m",IF(AND(COUNTIF(AG18:AG20,AG18)=3,OR(AG18="X",AG18="W",AG18="Q",AG18="U",AG18="Z")),UPPER(AG18),"")))</f>
        <v/>
      </c>
      <c r="AH21" s="33"/>
      <c r="AI21" s="42" t="str">
        <f>IF(OR(SUMPRODUCT(--(AI18:AI20=""),--(AJ18:AJ20=""))&gt;0,COUNTIF(AJ18:AJ20,"X")=3,COUNTIF(AJ18:AJ20,"Q")=3,COUNTIF(AJ18:AJ20,"M")&gt;0),"",SUM(AI18:AI20))</f>
        <v/>
      </c>
      <c r="AJ21" s="34" t="str">
        <f>IF(AND(OR(COUNTIF(AJ18:AJ20,"Q")=3,COUNTIF(AJ18:AJ20,"X")=3),SUM(AI18:AI20)=0,ISNUMBER(AI21)),"",IF(COUNTIF(AJ18:AJ20,"m")&gt;0,"m",IF(AND(COUNTIF(AJ18:AJ20,AJ18)=3,OR(AJ18="X",AJ18="W",AJ18="Q",AJ18="U",AJ18="Z")),UPPER(AJ18),"")))</f>
        <v/>
      </c>
      <c r="AK21" s="33"/>
      <c r="AL21" s="42" t="str">
        <f>IF(OR(SUMPRODUCT(--(AL18:AL20=""),--(AM18:AM20=""))&gt;0,COUNTIF(AM18:AM20,"X")=3,COUNTIF(AM18:AM20,"Q")=3,COUNTIF(AM18:AM20,"M")&gt;0),"",SUM(AL18:AL20))</f>
        <v/>
      </c>
      <c r="AM21" s="34" t="str">
        <f>IF(AND(OR(COUNTIF(AM18:AM20,"Q")=3,COUNTIF(AM18:AM20,"X")=3),SUM(AL18:AL20)=0,ISNUMBER(AL21)),"",IF(COUNTIF(AM18:AM20,"m")&gt;0,"m",IF(AND(COUNTIF(AM18:AM20,AM18)=3,OR(AM18="X",AM18="W",AM18="Q",AM18="U",AM18="Z")),UPPER(AM18),"")))</f>
        <v/>
      </c>
      <c r="AN21" s="33"/>
      <c r="AO21" s="42" t="str">
        <f>IF(OR(SUMPRODUCT(--(AO18:AO20=""),--(AP18:AP20=""))&gt;0,COUNTIF(AP18:AP20,"X")=3,COUNTIF(AP18:AP20,"Q")=3,COUNTIF(AP18:AP20,"M")&gt;0),"",SUM(AO18:AO20))</f>
        <v/>
      </c>
      <c r="AP21" s="34" t="str">
        <f>IF(AND(OR(COUNTIF(AP18:AP20,"Q")=3,COUNTIF(AP18:AP20,"X")=3),SUM(AO18:AO20)=0,ISNUMBER(AO21)),"",IF(COUNTIF(AP18:AP20,"m")&gt;0,"m",IF(AND(COUNTIF(AP18:AP20,AP18)=3,OR(AP18="X",AP18="W",AP18="Q",AP18="U",AP18="Z")),UPPER(AP18),"")))</f>
        <v/>
      </c>
      <c r="AQ21" s="33"/>
      <c r="AR21" s="42" t="str">
        <f>IF(OR(SUMPRODUCT(--(AR18:AR20=""),--(AS18:AS20=""))&gt;0,COUNTIF(AS18:AS20,"X")=3,COUNTIF(AS18:AS20,"Q")=3,COUNTIF(AS18:AS20,"M")&gt;0),"",SUM(AR18:AR20))</f>
        <v/>
      </c>
      <c r="AS21" s="34" t="str">
        <f>IF(AND(OR(COUNTIF(AS18:AS20,"Q")=3,COUNTIF(AS18:AS20,"X")=3),SUM(AR18:AR20)=0,ISNUMBER(AR21)),"",IF(COUNTIF(AS18:AS20,"m")&gt;0,"m",IF(AND(COUNTIF(AS18:AS20,AS18)=3,OR(AS18="X",AS18="W",AS18="Q",AS18="U",AS18="Z")),UPPER(AS18),"")))</f>
        <v/>
      </c>
      <c r="AT21" s="33"/>
      <c r="AU21" s="42" t="str">
        <f>IF(OR(SUMPRODUCT(--(AU18:AU20=""),--(AV18:AV20=""))&gt;0,COUNTIF(AV18:AV20,"X")=3,COUNTIF(AV18:AV20,"Q")=3,COUNTIF(AV18:AV20,"M")&gt;0),"",SUM(AU18:AU20))</f>
        <v/>
      </c>
      <c r="AV21" s="34" t="str">
        <f>IF(AND(OR(COUNTIF(AV18:AV20,"Q")=3,COUNTIF(AV18:AV20,"X")=3),SUM(AU18:AU20)=0,ISNUMBER(AU21)),"",IF(COUNTIF(AV18:AV20,"m")&gt;0,"m",IF(AND(COUNTIF(AV18:AV20,AV18)=3,OR(AV18="X",AV18="W",AV18="Q",AV18="U",AV18="Z")),UPPER(AV18),"")))</f>
        <v/>
      </c>
      <c r="AW21" s="33"/>
      <c r="AX21" s="150"/>
      <c r="AY21" s="1"/>
      <c r="AZ21" s="1"/>
      <c r="BA21" s="1"/>
      <c r="BB21" s="1"/>
      <c r="BC21" s="1"/>
      <c r="BD21" s="1"/>
      <c r="BE21" s="1"/>
      <c r="BF21" s="1"/>
      <c r="BG21" s="1"/>
      <c r="BH21" s="1"/>
      <c r="BI21" s="1"/>
      <c r="BJ21" s="1"/>
      <c r="BK21" s="1"/>
      <c r="BL21" s="1"/>
      <c r="BM21" s="1"/>
    </row>
    <row r="22" spans="2:65" ht="15" customHeight="1" x14ac:dyDescent="0.25">
      <c r="B22" s="154"/>
      <c r="C22" s="186"/>
      <c r="D22" s="219"/>
      <c r="E22" s="219"/>
      <c r="F22" s="186"/>
      <c r="G22" s="218"/>
      <c r="H22" s="218"/>
      <c r="I22" s="218"/>
      <c r="J22" s="218"/>
      <c r="K22" s="218"/>
      <c r="L22" s="218"/>
      <c r="M22" s="60"/>
      <c r="N22" s="60"/>
      <c r="O22" s="60"/>
      <c r="P22" s="60"/>
      <c r="Q22" s="60"/>
      <c r="R22" s="60"/>
      <c r="S22" s="272"/>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79"/>
      <c r="AY22" s="1"/>
      <c r="AZ22" s="1"/>
      <c r="BA22" s="1"/>
      <c r="BB22" s="1"/>
      <c r="BC22" s="1"/>
      <c r="BD22" s="1"/>
      <c r="BE22" s="1"/>
      <c r="BF22" s="1"/>
      <c r="BG22" s="1"/>
      <c r="BH22" s="1"/>
      <c r="BI22" s="1"/>
      <c r="BJ22" s="1"/>
      <c r="BK22" s="1"/>
      <c r="BL22" s="1"/>
      <c r="BM22" s="1"/>
    </row>
    <row r="23" spans="2:65" ht="21" customHeight="1" x14ac:dyDescent="0.25">
      <c r="B23" s="154"/>
      <c r="C23" s="186"/>
      <c r="D23" s="380" t="s">
        <v>954</v>
      </c>
      <c r="E23" s="381"/>
      <c r="F23" s="176" t="s">
        <v>722</v>
      </c>
      <c r="G23" s="164" t="s">
        <v>10</v>
      </c>
      <c r="H23" s="164" t="s">
        <v>10</v>
      </c>
      <c r="I23" s="164" t="s">
        <v>10</v>
      </c>
      <c r="J23" s="164" t="s">
        <v>10</v>
      </c>
      <c r="K23" s="164" t="s">
        <v>10</v>
      </c>
      <c r="L23" s="164" t="s">
        <v>10</v>
      </c>
      <c r="M23" s="255" t="s">
        <v>10</v>
      </c>
      <c r="N23" s="255" t="s">
        <v>351</v>
      </c>
      <c r="O23" s="255" t="s">
        <v>10</v>
      </c>
      <c r="P23" s="255" t="s">
        <v>10</v>
      </c>
      <c r="Q23" s="255" t="s">
        <v>10</v>
      </c>
      <c r="R23" s="255" t="s">
        <v>218</v>
      </c>
      <c r="S23" s="255" t="s">
        <v>536</v>
      </c>
      <c r="T23" s="41"/>
      <c r="U23" s="35"/>
      <c r="V23" s="36"/>
      <c r="W23" s="41"/>
      <c r="X23" s="35"/>
      <c r="Y23" s="36"/>
      <c r="Z23" s="41"/>
      <c r="AA23" s="35"/>
      <c r="AB23" s="36"/>
      <c r="AC23" s="41"/>
      <c r="AD23" s="35"/>
      <c r="AE23" s="36"/>
      <c r="AF23" s="41"/>
      <c r="AG23" s="35"/>
      <c r="AH23" s="36"/>
      <c r="AI23" s="41"/>
      <c r="AJ23" s="35"/>
      <c r="AK23" s="36"/>
      <c r="AL23" s="41"/>
      <c r="AM23" s="35"/>
      <c r="AN23" s="36"/>
      <c r="AO23" s="41"/>
      <c r="AP23" s="35"/>
      <c r="AQ23" s="36"/>
      <c r="AR23" s="42" t="str">
        <f>IF(OR(AND(T23="",U23=""),AND(W23="",X23=""),AND(Z23="",AA23=""),AND(AC23="",AD23=""),AND(AF23="",AG23=""),AND(AI23="",AJ23=""),AND(AL23="",AM23=""),AND(AO23="",AP23=""),AND(U23="X",X23="X",AA23="X",AD23="X",AG23="X",AJ23="X",AM23="X",AP23="X"),AND(U23="Q",X23="Q",AA23="Q",AD23="Q",AG23="Q",AJ23="Q",AM23="Q",AP23="Q"),OR(U23="M",X23="M",AA23="M",AD23="M",AG23="M",AJ23="M",AM23="M",AP23="M")),"",SUM(T23,W23,Z23,AC23,AF23,AI23,AL23,AO23))</f>
        <v/>
      </c>
      <c r="AS23" s="34" t="str">
        <f xml:space="preserve"> IF(AND(OR(AND(U23="Q",X23="Q",AA23="Q",AD23="Q",AG23="Q",AJ23="Q",AM23="Q",AP23="Q"),AND(U23="X",X23="X",AA23="X",AD23="X",AG23="X",AJ23="X",AM23="X",AP23="X")),SUM(T23,W23,Z23,AC23,AF23,AI23,AL23,AO23)=0,ISNUMBER(AR23)),"",IF(OR(U23="M",X23="M",AA23="M",AD23="M",AG23="M",AJ23="M",AM23="M",AP23="M"),"M",IF(AND(U23=X23,U23=AA23,U23=AD23,U23=AG23,U23=AJ23,U23=AM23,U23=AP23,OR(U23="X",U23="W",U23="Q",U23="U",U23="Z")),UPPER(U23),"")))</f>
        <v/>
      </c>
      <c r="AT23" s="33"/>
      <c r="AU23" s="41"/>
      <c r="AV23" s="35"/>
      <c r="AW23" s="36"/>
      <c r="AX23" s="159"/>
      <c r="AY23" s="1"/>
      <c r="AZ23" s="1"/>
      <c r="BA23" s="1"/>
      <c r="BB23" s="1"/>
      <c r="BC23" s="1"/>
      <c r="BD23" s="1"/>
      <c r="BE23" s="1"/>
      <c r="BF23" s="1"/>
      <c r="BG23" s="1"/>
      <c r="BH23" s="1"/>
      <c r="BI23" s="1"/>
      <c r="BJ23" s="1"/>
      <c r="BK23" s="1"/>
      <c r="BL23" s="1"/>
      <c r="BM23" s="1"/>
    </row>
    <row r="24" spans="2:65" ht="21" customHeight="1" x14ac:dyDescent="0.25">
      <c r="B24" s="154"/>
      <c r="C24" s="186"/>
      <c r="D24" s="382"/>
      <c r="E24" s="383"/>
      <c r="F24" s="176" t="s">
        <v>723</v>
      </c>
      <c r="G24" s="164" t="s">
        <v>10</v>
      </c>
      <c r="H24" s="164" t="s">
        <v>10</v>
      </c>
      <c r="I24" s="164" t="s">
        <v>10</v>
      </c>
      <c r="J24" s="164" t="s">
        <v>10</v>
      </c>
      <c r="K24" s="164" t="s">
        <v>10</v>
      </c>
      <c r="L24" s="164" t="s">
        <v>10</v>
      </c>
      <c r="M24" s="255" t="s">
        <v>10</v>
      </c>
      <c r="N24" s="255" t="s">
        <v>352</v>
      </c>
      <c r="O24" s="255" t="s">
        <v>10</v>
      </c>
      <c r="P24" s="255" t="s">
        <v>10</v>
      </c>
      <c r="Q24" s="255" t="s">
        <v>10</v>
      </c>
      <c r="R24" s="255" t="s">
        <v>218</v>
      </c>
      <c r="S24" s="255" t="s">
        <v>536</v>
      </c>
      <c r="T24" s="41"/>
      <c r="U24" s="35"/>
      <c r="V24" s="36"/>
      <c r="W24" s="41"/>
      <c r="X24" s="35"/>
      <c r="Y24" s="36"/>
      <c r="Z24" s="41"/>
      <c r="AA24" s="35"/>
      <c r="AB24" s="36"/>
      <c r="AC24" s="41"/>
      <c r="AD24" s="35"/>
      <c r="AE24" s="36"/>
      <c r="AF24" s="41"/>
      <c r="AG24" s="35"/>
      <c r="AH24" s="36"/>
      <c r="AI24" s="41"/>
      <c r="AJ24" s="35"/>
      <c r="AK24" s="36"/>
      <c r="AL24" s="41"/>
      <c r="AM24" s="35"/>
      <c r="AN24" s="36"/>
      <c r="AO24" s="41"/>
      <c r="AP24" s="35"/>
      <c r="AQ24" s="36"/>
      <c r="AR24" s="42" t="str">
        <f>IF(OR(AND(T24="",U24=""),AND(W24="",X24=""),AND(Z24="",AA24=""),AND(AC24="",AD24=""),AND(AF24="",AG24=""),AND(AI24="",AJ24=""),AND(AL24="",AM24=""),AND(AO24="",AP24=""),AND(U24="X",X24="X",AA24="X",AD24="X",AG24="X",AJ24="X",AM24="X",AP24="X"),AND(U24="Q",X24="Q",AA24="Q",AD24="Q",AG24="Q",AJ24="Q",AM24="Q",AP24="Q"),OR(U24="M",X24="M",AA24="M",AD24="M",AG24="M",AJ24="M",AM24="M",AP24="M")),"",SUM(T24,W24,Z24,AC24,AF24,AI24,AL24,AO24))</f>
        <v/>
      </c>
      <c r="AS24" s="34" t="str">
        <f xml:space="preserve"> IF(AND(OR(AND(U24="Q",X24="Q",AA24="Q",AD24="Q",AG24="Q",AJ24="Q",AM24="Q",AP24="Q"),AND(U24="X",X24="X",AA24="X",AD24="X",AG24="X",AJ24="X",AM24="X",AP24="X")),SUM(T24,W24,Z24,AC24,AF24,AI24,AL24,AO24)=0,ISNUMBER(AR24)),"",IF(OR(U24="M",X24="M",AA24="M",AD24="M",AG24="M",AJ24="M",AM24="M",AP24="M"),"M",IF(AND(U24=X24,U24=AA24,U24=AD24,U24=AG24,U24=AJ24,U24=AM24,U24=AP24,OR(U24="X",U24="W",U24="Q",U24="U",U24="Z")),UPPER(U24),"")))</f>
        <v/>
      </c>
      <c r="AT24" s="33"/>
      <c r="AU24" s="41"/>
      <c r="AV24" s="35"/>
      <c r="AW24" s="36"/>
      <c r="AX24" s="179"/>
      <c r="AY24" s="1"/>
      <c r="AZ24" s="1"/>
      <c r="BA24" s="1"/>
      <c r="BB24" s="1"/>
      <c r="BC24" s="1"/>
      <c r="BD24" s="1"/>
      <c r="BE24" s="1"/>
      <c r="BF24" s="1"/>
      <c r="BG24" s="1"/>
      <c r="BH24" s="1"/>
      <c r="BI24" s="1"/>
      <c r="BJ24" s="1"/>
      <c r="BK24" s="1"/>
      <c r="BL24" s="1"/>
      <c r="BM24" s="1"/>
    </row>
    <row r="25" spans="2:65" ht="21" customHeight="1" x14ac:dyDescent="0.25">
      <c r="B25" s="154"/>
      <c r="C25" s="186"/>
      <c r="D25" s="382"/>
      <c r="E25" s="383"/>
      <c r="F25" s="176" t="s">
        <v>707</v>
      </c>
      <c r="G25" s="164" t="s">
        <v>10</v>
      </c>
      <c r="H25" s="164" t="s">
        <v>10</v>
      </c>
      <c r="I25" s="164" t="s">
        <v>10</v>
      </c>
      <c r="J25" s="164" t="s">
        <v>10</v>
      </c>
      <c r="K25" s="164" t="s">
        <v>10</v>
      </c>
      <c r="L25" s="164" t="s">
        <v>10</v>
      </c>
      <c r="M25" s="255" t="s">
        <v>10</v>
      </c>
      <c r="N25" s="255" t="s">
        <v>8</v>
      </c>
      <c r="O25" s="255" t="s">
        <v>10</v>
      </c>
      <c r="P25" s="255" t="s">
        <v>10</v>
      </c>
      <c r="Q25" s="255" t="s">
        <v>10</v>
      </c>
      <c r="R25" s="255" t="s">
        <v>218</v>
      </c>
      <c r="S25" s="255" t="s">
        <v>536</v>
      </c>
      <c r="T25" s="41"/>
      <c r="U25" s="35"/>
      <c r="V25" s="36"/>
      <c r="W25" s="41"/>
      <c r="X25" s="35"/>
      <c r="Y25" s="36"/>
      <c r="Z25" s="41"/>
      <c r="AA25" s="35"/>
      <c r="AB25" s="36"/>
      <c r="AC25" s="41"/>
      <c r="AD25" s="35"/>
      <c r="AE25" s="36"/>
      <c r="AF25" s="41"/>
      <c r="AG25" s="35"/>
      <c r="AH25" s="36"/>
      <c r="AI25" s="41"/>
      <c r="AJ25" s="35"/>
      <c r="AK25" s="36"/>
      <c r="AL25" s="41"/>
      <c r="AM25" s="35"/>
      <c r="AN25" s="36"/>
      <c r="AO25" s="41"/>
      <c r="AP25" s="35"/>
      <c r="AQ25" s="36"/>
      <c r="AR25" s="42" t="str">
        <f>IF(OR(AND(T25="",U25=""),AND(W25="",X25=""),AND(Z25="",AA25=""),AND(AC25="",AD25=""),AND(AF25="",AG25=""),AND(AI25="",AJ25=""),AND(AL25="",AM25=""),AND(AO25="",AP25=""),AND(U25="X",X25="X",AA25="X",AD25="X",AG25="X",AJ25="X",AM25="X",AP25="X"),AND(U25="Q",X25="Q",AA25="Q",AD25="Q",AG25="Q",AJ25="Q",AM25="Q",AP25="Q"),OR(U25="M",X25="M",AA25="M",AD25="M",AG25="M",AJ25="M",AM25="M",AP25="M")),"",SUM(T25,W25,Z25,AC25,AF25,AI25,AL25,AO25))</f>
        <v/>
      </c>
      <c r="AS25" s="34" t="str">
        <f xml:space="preserve"> IF(AND(OR(AND(U25="Q",X25="Q",AA25="Q",AD25="Q",AG25="Q",AJ25="Q",AM25="Q",AP25="Q"),AND(U25="X",X25="X",AA25="X",AD25="X",AG25="X",AJ25="X",AM25="X",AP25="X")),SUM(T25,W25,Z25,AC25,AF25,AI25,AL25,AO25)=0,ISNUMBER(AR25)),"",IF(OR(U25="M",X25="M",AA25="M",AD25="M",AG25="M",AJ25="M",AM25="M",AP25="M"),"M",IF(AND(U25=X25,U25=AA25,U25=AD25,U25=AG25,U25=AJ25,U25=AM25,U25=AP25,OR(U25="X",U25="W",U25="Q",U25="U",U25="Z")),UPPER(U25),"")))</f>
        <v/>
      </c>
      <c r="AT25" s="33"/>
      <c r="AU25" s="41"/>
      <c r="AV25" s="35"/>
      <c r="AW25" s="36"/>
      <c r="AX25" s="179"/>
      <c r="AY25" s="1"/>
      <c r="AZ25" s="1"/>
      <c r="BA25" s="1"/>
      <c r="BB25" s="1"/>
      <c r="BC25" s="1"/>
      <c r="BD25" s="1"/>
      <c r="BE25" s="1"/>
      <c r="BF25" s="1"/>
      <c r="BG25" s="1"/>
      <c r="BH25" s="1"/>
      <c r="BI25" s="1"/>
      <c r="BJ25" s="1"/>
      <c r="BK25" s="1"/>
      <c r="BL25" s="1"/>
      <c r="BM25" s="1"/>
    </row>
    <row r="26" spans="2:65" ht="21" customHeight="1" x14ac:dyDescent="0.25">
      <c r="B26" s="154"/>
      <c r="C26" s="186"/>
      <c r="D26" s="384"/>
      <c r="E26" s="385"/>
      <c r="F26" s="178" t="s">
        <v>700</v>
      </c>
      <c r="G26" s="164" t="s">
        <v>10</v>
      </c>
      <c r="H26" s="164" t="s">
        <v>10</v>
      </c>
      <c r="I26" s="164" t="s">
        <v>10</v>
      </c>
      <c r="J26" s="164" t="s">
        <v>10</v>
      </c>
      <c r="K26" s="164" t="s">
        <v>10</v>
      </c>
      <c r="L26" s="164" t="s">
        <v>10</v>
      </c>
      <c r="M26" s="255" t="s">
        <v>10</v>
      </c>
      <c r="N26" s="255" t="s">
        <v>10</v>
      </c>
      <c r="O26" s="255" t="s">
        <v>10</v>
      </c>
      <c r="P26" s="255" t="s">
        <v>10</v>
      </c>
      <c r="Q26" s="255" t="s">
        <v>10</v>
      </c>
      <c r="R26" s="255" t="s">
        <v>218</v>
      </c>
      <c r="S26" s="255" t="s">
        <v>536</v>
      </c>
      <c r="T26" s="42" t="str">
        <f>IF(OR(SUMPRODUCT(--(T23:T25=""),--(U23:U25=""))&gt;0,COUNTIF(U23:U25,"X")=3,COUNTIF(U23:U25,"Q")=3,COUNTIF(U23:U25,"M")&gt;0),"",SUM(T23:T25))</f>
        <v/>
      </c>
      <c r="U26" s="34" t="str">
        <f>IF(AND(OR(COUNTIF(U23:U25,"Q")=3,COUNTIF(U23:U25,"X")=3),SUM(T23:T25)=0,ISNUMBER(T26)),"",IF(COUNTIF(U23:U25,"m")&gt;0,"m",IF(AND(COUNTIF(U23:U25,U23)=3,OR(U23="X",U23="W",U23="Q",U23="U",U23="Z")),UPPER(U23),"")))</f>
        <v/>
      </c>
      <c r="V26" s="33"/>
      <c r="W26" s="42" t="str">
        <f>IF(OR(SUMPRODUCT(--(W23:W25=""),--(X23:X25=""))&gt;0,COUNTIF(X23:X25,"X")=3,COUNTIF(X23:X25,"Q")=3,COUNTIF(X23:X25,"M")&gt;0),"",SUM(W23:W25))</f>
        <v/>
      </c>
      <c r="X26" s="34" t="str">
        <f>IF(AND(OR(COUNTIF(X23:X25,"Q")=3,COUNTIF(X23:X25,"X")=3),SUM(W23:W25)=0,ISNUMBER(W26)),"",IF(COUNTIF(X23:X25,"m")&gt;0,"m",IF(AND(COUNTIF(X23:X25,X23)=3,OR(X23="X",X23="W",X23="Q",X23="U",X23="Z")),UPPER(X23),"")))</f>
        <v/>
      </c>
      <c r="Y26" s="33"/>
      <c r="Z26" s="42" t="str">
        <f>IF(OR(SUMPRODUCT(--(Z23:Z25=""),--(AA23:AA25=""))&gt;0,COUNTIF(AA23:AA25,"X")=3,COUNTIF(AA23:AA25,"Q")=3,COUNTIF(AA23:AA25,"M")&gt;0),"",SUM(Z23:Z25))</f>
        <v/>
      </c>
      <c r="AA26" s="34" t="str">
        <f>IF(AND(OR(COUNTIF(AA23:AA25,"Q")=3,COUNTIF(AA23:AA25,"X")=3),SUM(Z23:Z25)=0,ISNUMBER(Z26)),"",IF(COUNTIF(AA23:AA25,"m")&gt;0,"m",IF(AND(COUNTIF(AA23:AA25,AA23)=3,OR(AA23="X",AA23="W",AA23="Q",AA23="U",AA23="Z")),UPPER(AA23),"")))</f>
        <v/>
      </c>
      <c r="AB26" s="33"/>
      <c r="AC26" s="42" t="str">
        <f>IF(OR(SUMPRODUCT(--(AC23:AC25=""),--(AD23:AD25=""))&gt;0,COUNTIF(AD23:AD25,"X")=3,COUNTIF(AD23:AD25,"Q")=3,COUNTIF(AD23:AD25,"M")&gt;0),"",SUM(AC23:AC25))</f>
        <v/>
      </c>
      <c r="AD26" s="34" t="str">
        <f>IF(AND(OR(COUNTIF(AD23:AD25,"Q")=3,COUNTIF(AD23:AD25,"X")=3),SUM(AC23:AC25)=0,ISNUMBER(AC26)),"",IF(COUNTIF(AD23:AD25,"m")&gt;0,"m",IF(AND(COUNTIF(AD23:AD25,AD23)=3,OR(AD23="X",AD23="W",AD23="Q",AD23="U",AD23="Z")),UPPER(AD23),"")))</f>
        <v/>
      </c>
      <c r="AE26" s="33"/>
      <c r="AF26" s="42" t="str">
        <f>IF(OR(SUMPRODUCT(--(AF23:AF25=""),--(AG23:AG25=""))&gt;0,COUNTIF(AG23:AG25,"X")=3,COUNTIF(AG23:AG25,"Q")=3,COUNTIF(AG23:AG25,"M")&gt;0),"",SUM(AF23:AF25))</f>
        <v/>
      </c>
      <c r="AG26" s="34" t="str">
        <f>IF(AND(OR(COUNTIF(AG23:AG25,"Q")=3,COUNTIF(AG23:AG25,"X")=3),SUM(AF23:AF25)=0,ISNUMBER(AF26)),"",IF(COUNTIF(AG23:AG25,"m")&gt;0,"m",IF(AND(COUNTIF(AG23:AG25,AG23)=3,OR(AG23="X",AG23="W",AG23="Q",AG23="U",AG23="Z")),UPPER(AG23),"")))</f>
        <v/>
      </c>
      <c r="AH26" s="33"/>
      <c r="AI26" s="42" t="str">
        <f>IF(OR(SUMPRODUCT(--(AI23:AI25=""),--(AJ23:AJ25=""))&gt;0,COUNTIF(AJ23:AJ25,"X")=3,COUNTIF(AJ23:AJ25,"Q")=3,COUNTIF(AJ23:AJ25,"M")&gt;0),"",SUM(AI23:AI25))</f>
        <v/>
      </c>
      <c r="AJ26" s="34" t="str">
        <f>IF(AND(OR(COUNTIF(AJ23:AJ25,"Q")=3,COUNTIF(AJ23:AJ25,"X")=3),SUM(AI23:AI25)=0,ISNUMBER(AI26)),"",IF(COUNTIF(AJ23:AJ25,"m")&gt;0,"m",IF(AND(COUNTIF(AJ23:AJ25,AJ23)=3,OR(AJ23="X",AJ23="W",AJ23="Q",AJ23="U",AJ23="Z")),UPPER(AJ23),"")))</f>
        <v/>
      </c>
      <c r="AK26" s="33"/>
      <c r="AL26" s="42" t="str">
        <f>IF(OR(SUMPRODUCT(--(AL23:AL25=""),--(AM23:AM25=""))&gt;0,COUNTIF(AM23:AM25,"X")=3,COUNTIF(AM23:AM25,"Q")=3,COUNTIF(AM23:AM25,"M")&gt;0),"",SUM(AL23:AL25))</f>
        <v/>
      </c>
      <c r="AM26" s="34" t="str">
        <f>IF(AND(OR(COUNTIF(AM23:AM25,"Q")=3,COUNTIF(AM23:AM25,"X")=3),SUM(AL23:AL25)=0,ISNUMBER(AL26)),"",IF(COUNTIF(AM23:AM25,"m")&gt;0,"m",IF(AND(COUNTIF(AM23:AM25,AM23)=3,OR(AM23="X",AM23="W",AM23="Q",AM23="U",AM23="Z")),UPPER(AM23),"")))</f>
        <v/>
      </c>
      <c r="AN26" s="33"/>
      <c r="AO26" s="42" t="str">
        <f>IF(OR(SUMPRODUCT(--(AO23:AO25=""),--(AP23:AP25=""))&gt;0,COUNTIF(AP23:AP25,"X")=3,COUNTIF(AP23:AP25,"Q")=3,COUNTIF(AP23:AP25,"M")&gt;0),"",SUM(AO23:AO25))</f>
        <v/>
      </c>
      <c r="AP26" s="34" t="str">
        <f>IF(AND(OR(COUNTIF(AP23:AP25,"Q")=3,COUNTIF(AP23:AP25,"X")=3),SUM(AO23:AO25)=0,ISNUMBER(AO26)),"",IF(COUNTIF(AP23:AP25,"m")&gt;0,"m",IF(AND(COUNTIF(AP23:AP25,AP23)=3,OR(AP23="X",AP23="W",AP23="Q",AP23="U",AP23="Z")),UPPER(AP23),"")))</f>
        <v/>
      </c>
      <c r="AQ26" s="33"/>
      <c r="AR26" s="42" t="str">
        <f>IF(OR(SUMPRODUCT(--(AR23:AR25=""),--(AS23:AS25=""))&gt;0,COUNTIF(AS23:AS25,"X")=3,COUNTIF(AS23:AS25,"Q")=3,COUNTIF(AS23:AS25,"M")&gt;0),"",SUM(AR23:AR25))</f>
        <v/>
      </c>
      <c r="AS26" s="34" t="str">
        <f>IF(AND(OR(COUNTIF(AS23:AS25,"Q")=3,COUNTIF(AS23:AS25,"X")=3),SUM(AR23:AR25)=0,ISNUMBER(AR26)),"",IF(COUNTIF(AS23:AS25,"m")&gt;0,"m",IF(AND(COUNTIF(AS23:AS25,AS23)=3,OR(AS23="X",AS23="W",AS23="Q",AS23="U",AS23="Z")),UPPER(AS23),"")))</f>
        <v/>
      </c>
      <c r="AT26" s="33"/>
      <c r="AU26" s="42" t="str">
        <f>IF(OR(SUMPRODUCT(--(AU23:AU25=""),--(AV23:AV25=""))&gt;0,COUNTIF(AV23:AV25,"X")=3,COUNTIF(AV23:AV25,"Q")=3,COUNTIF(AV23:AV25,"M")&gt;0),"",SUM(AU23:AU25))</f>
        <v/>
      </c>
      <c r="AV26" s="34" t="str">
        <f>IF(AND(OR(COUNTIF(AV23:AV25,"Q")=3,COUNTIF(AV23:AV25,"X")=3),SUM(AU23:AU25)=0,ISNUMBER(AU26)),"",IF(COUNTIF(AV23:AV25,"m")&gt;0,"m",IF(AND(COUNTIF(AV23:AV25,AV23)=3,OR(AV23="X",AV23="W",AV23="Q",AV23="U",AV23="Z")),UPPER(AV23),"")))</f>
        <v/>
      </c>
      <c r="AW26" s="33"/>
      <c r="AX26" s="159"/>
      <c r="AY26" s="1"/>
      <c r="AZ26" s="1"/>
      <c r="BA26" s="1"/>
      <c r="BB26" s="1"/>
      <c r="BC26" s="1"/>
      <c r="BD26" s="1"/>
      <c r="BE26" s="1"/>
      <c r="BF26" s="1"/>
      <c r="BG26" s="1"/>
      <c r="BH26" s="1"/>
      <c r="BI26" s="1"/>
      <c r="BJ26" s="1"/>
      <c r="BK26" s="1"/>
      <c r="BL26" s="1"/>
      <c r="BM26" s="1"/>
    </row>
    <row r="27" spans="2:65" ht="15" customHeight="1" x14ac:dyDescent="0.25">
      <c r="B27" s="154"/>
      <c r="C27" s="186"/>
      <c r="D27" s="213"/>
      <c r="E27" s="219"/>
      <c r="F27" s="186"/>
      <c r="G27" s="218"/>
      <c r="H27" s="218"/>
      <c r="I27" s="218"/>
      <c r="J27" s="218"/>
      <c r="K27" s="218"/>
      <c r="L27" s="218"/>
      <c r="M27" s="60"/>
      <c r="N27" s="60"/>
      <c r="O27" s="60"/>
      <c r="P27" s="60"/>
      <c r="Q27" s="60"/>
      <c r="R27" s="60"/>
      <c r="S27" s="272"/>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79"/>
      <c r="AY27" s="1"/>
      <c r="AZ27" s="1"/>
      <c r="BA27" s="1"/>
      <c r="BB27" s="1"/>
      <c r="BC27" s="1"/>
      <c r="BD27" s="1"/>
      <c r="BE27" s="1"/>
      <c r="BF27" s="1"/>
      <c r="BG27" s="1"/>
      <c r="BH27" s="1"/>
      <c r="BI27" s="1"/>
      <c r="BJ27" s="1"/>
      <c r="BK27" s="1"/>
      <c r="BL27" s="1"/>
      <c r="BM27" s="1"/>
    </row>
    <row r="28" spans="2:65" ht="21" customHeight="1" x14ac:dyDescent="0.25">
      <c r="B28" s="154"/>
      <c r="C28" s="186"/>
      <c r="D28" s="380" t="s">
        <v>1826</v>
      </c>
      <c r="E28" s="381"/>
      <c r="F28" s="176" t="s">
        <v>955</v>
      </c>
      <c r="G28" s="164" t="s">
        <v>10</v>
      </c>
      <c r="H28" s="164" t="s">
        <v>10</v>
      </c>
      <c r="I28" s="164" t="s">
        <v>10</v>
      </c>
      <c r="J28" s="164" t="s">
        <v>10</v>
      </c>
      <c r="K28" s="164" t="s">
        <v>10</v>
      </c>
      <c r="L28" s="164" t="s">
        <v>10</v>
      </c>
      <c r="M28" s="255" t="s">
        <v>10</v>
      </c>
      <c r="N28" s="255" t="s">
        <v>351</v>
      </c>
      <c r="O28" s="255" t="s">
        <v>353</v>
      </c>
      <c r="P28" s="255" t="s">
        <v>10</v>
      </c>
      <c r="Q28" s="255" t="s">
        <v>10</v>
      </c>
      <c r="R28" s="255" t="s">
        <v>218</v>
      </c>
      <c r="S28" s="255" t="s">
        <v>537</v>
      </c>
      <c r="T28" s="41"/>
      <c r="U28" s="35"/>
      <c r="V28" s="36"/>
      <c r="W28" s="41"/>
      <c r="X28" s="35"/>
      <c r="Y28" s="36"/>
      <c r="Z28" s="41"/>
      <c r="AA28" s="35"/>
      <c r="AB28" s="36"/>
      <c r="AC28" s="41"/>
      <c r="AD28" s="35"/>
      <c r="AE28" s="36"/>
      <c r="AF28" s="41"/>
      <c r="AG28" s="35"/>
      <c r="AH28" s="36"/>
      <c r="AI28" s="41"/>
      <c r="AJ28" s="35"/>
      <c r="AK28" s="36"/>
      <c r="AL28" s="41"/>
      <c r="AM28" s="35"/>
      <c r="AN28" s="36"/>
      <c r="AO28" s="41"/>
      <c r="AP28" s="35"/>
      <c r="AQ28" s="36"/>
      <c r="AR28" s="42" t="str">
        <f>IF(OR(AND(T28="",U28=""),AND(W28="",X28=""),AND(Z28="",AA28=""),AND(AC28="",AD28=""),AND(AF28="",AG28=""),AND(AI28="",AJ28=""),AND(AL28="",AM28=""),AND(AO28="",AP28=""),AND(U28="X",X28="X",AA28="X",AD28="X",AG28="X",AJ28="X",AM28="X",AP28="X"),AND(U28="Q",X28="Q",AA28="Q",AD28="Q",AG28="Q",AJ28="Q",AM28="Q",AP28="Q"),OR(U28="M",X28="M",AA28="M",AD28="M",AG28="M",AJ28="M",AM28="M",AP28="M")),"",SUM(T28,W28,Z28,AC28,AF28,AI28,AL28,AO28))</f>
        <v/>
      </c>
      <c r="AS28" s="34" t="str">
        <f xml:space="preserve"> IF(AND(OR(AND(U28="Q",X28="Q",AA28="Q",AD28="Q",AG28="Q",AJ28="Q",AM28="Q",AP28="Q"),AND(U28="X",X28="X",AA28="X",AD28="X",AG28="X",AJ28="X",AM28="X",AP28="X")),SUM(T28,W28,Z28,AC28,AF28,AI28,AL28,AO28)=0,ISNUMBER(AR28)),"",IF(OR(U28="M",X28="M",AA28="M",AD28="M",AG28="M",AJ28="M",AM28="M",AP28="M"),"M",IF(AND(U28=X28,U28=AA28,U28=AD28,U28=AG28,U28=AJ28,U28=AM28,U28=AP28,OR(U28="X",U28="W",U28="Q",U28="U",U28="Z")),UPPER(U28),"")))</f>
        <v/>
      </c>
      <c r="AT28" s="33"/>
      <c r="AU28" s="41"/>
      <c r="AV28" s="35"/>
      <c r="AW28" s="36"/>
      <c r="AX28" s="179"/>
      <c r="AY28" s="1"/>
      <c r="AZ28" s="1"/>
      <c r="BA28" s="1"/>
      <c r="BB28" s="1"/>
      <c r="BC28" s="1"/>
      <c r="BD28" s="1"/>
      <c r="BE28" s="1"/>
      <c r="BF28" s="1"/>
      <c r="BG28" s="1"/>
      <c r="BH28" s="1"/>
      <c r="BI28" s="1"/>
      <c r="BJ28" s="1"/>
      <c r="BK28" s="1"/>
      <c r="BL28" s="1"/>
      <c r="BM28" s="1"/>
    </row>
    <row r="29" spans="2:65" ht="21" customHeight="1" x14ac:dyDescent="0.25">
      <c r="B29" s="154"/>
      <c r="C29" s="186"/>
      <c r="D29" s="382"/>
      <c r="E29" s="383"/>
      <c r="F29" s="176" t="s">
        <v>724</v>
      </c>
      <c r="G29" s="164" t="s">
        <v>10</v>
      </c>
      <c r="H29" s="164" t="s">
        <v>10</v>
      </c>
      <c r="I29" s="164" t="s">
        <v>10</v>
      </c>
      <c r="J29" s="164" t="s">
        <v>10</v>
      </c>
      <c r="K29" s="164" t="s">
        <v>10</v>
      </c>
      <c r="L29" s="164" t="s">
        <v>10</v>
      </c>
      <c r="M29" s="255" t="s">
        <v>10</v>
      </c>
      <c r="N29" s="255" t="s">
        <v>351</v>
      </c>
      <c r="O29" s="255" t="s">
        <v>354</v>
      </c>
      <c r="P29" s="255" t="s">
        <v>10</v>
      </c>
      <c r="Q29" s="255" t="s">
        <v>10</v>
      </c>
      <c r="R29" s="255" t="s">
        <v>218</v>
      </c>
      <c r="S29" s="255" t="s">
        <v>537</v>
      </c>
      <c r="T29" s="41"/>
      <c r="U29" s="35"/>
      <c r="V29" s="36"/>
      <c r="W29" s="41"/>
      <c r="X29" s="35"/>
      <c r="Y29" s="36"/>
      <c r="Z29" s="41"/>
      <c r="AA29" s="35"/>
      <c r="AB29" s="36"/>
      <c r="AC29" s="41"/>
      <c r="AD29" s="35"/>
      <c r="AE29" s="36"/>
      <c r="AF29" s="41"/>
      <c r="AG29" s="35"/>
      <c r="AH29" s="36"/>
      <c r="AI29" s="41"/>
      <c r="AJ29" s="35"/>
      <c r="AK29" s="36"/>
      <c r="AL29" s="41"/>
      <c r="AM29" s="35"/>
      <c r="AN29" s="36"/>
      <c r="AO29" s="41"/>
      <c r="AP29" s="35"/>
      <c r="AQ29" s="36"/>
      <c r="AR29" s="42" t="str">
        <f>IF(OR(AND(T29="",U29=""),AND(W29="",X29=""),AND(Z29="",AA29=""),AND(AC29="",AD29=""),AND(AF29="",AG29=""),AND(AI29="",AJ29=""),AND(AL29="",AM29=""),AND(AO29="",AP29=""),AND(U29="X",X29="X",AA29="X",AD29="X",AG29="X",AJ29="X",AM29="X",AP29="X"),AND(U29="Q",X29="Q",AA29="Q",AD29="Q",AG29="Q",AJ29="Q",AM29="Q",AP29="Q"),OR(U29="M",X29="M",AA29="M",AD29="M",AG29="M",AJ29="M",AM29="M",AP29="M")),"",SUM(T29,W29,Z29,AC29,AF29,AI29,AL29,AO29))</f>
        <v/>
      </c>
      <c r="AS29" s="34" t="str">
        <f xml:space="preserve"> IF(AND(OR(AND(U29="Q",X29="Q",AA29="Q",AD29="Q",AG29="Q",AJ29="Q",AM29="Q",AP29="Q"),AND(U29="X",X29="X",AA29="X",AD29="X",AG29="X",AJ29="X",AM29="X",AP29="X")),SUM(T29,W29,Z29,AC29,AF29,AI29,AL29,AO29)=0,ISNUMBER(AR29)),"",IF(OR(U29="M",X29="M",AA29="M",AD29="M",AG29="M",AJ29="M",AM29="M",AP29="M"),"M",IF(AND(U29=X29,U29=AA29,U29=AD29,U29=AG29,U29=AJ29,U29=AM29,U29=AP29,OR(U29="X",U29="W",U29="Q",U29="U",U29="Z")),UPPER(U29),"")))</f>
        <v/>
      </c>
      <c r="AT29" s="33"/>
      <c r="AU29" s="41"/>
      <c r="AV29" s="35"/>
      <c r="AW29" s="36"/>
      <c r="AX29" s="159"/>
      <c r="AY29" s="1"/>
      <c r="AZ29" s="1"/>
      <c r="BA29" s="1"/>
      <c r="BB29" s="1"/>
      <c r="BC29" s="1"/>
      <c r="BD29" s="1"/>
      <c r="BE29" s="1"/>
      <c r="BF29" s="1"/>
      <c r="BG29" s="1"/>
      <c r="BH29" s="1"/>
      <c r="BI29" s="1"/>
      <c r="BJ29" s="1"/>
      <c r="BK29" s="1"/>
      <c r="BL29" s="1"/>
      <c r="BM29" s="1"/>
    </row>
    <row r="30" spans="2:65" ht="21" customHeight="1" x14ac:dyDescent="0.25">
      <c r="B30" s="154"/>
      <c r="C30" s="186"/>
      <c r="D30" s="382"/>
      <c r="E30" s="383"/>
      <c r="F30" s="176" t="s">
        <v>707</v>
      </c>
      <c r="G30" s="164" t="s">
        <v>10</v>
      </c>
      <c r="H30" s="164" t="s">
        <v>10</v>
      </c>
      <c r="I30" s="164" t="s">
        <v>10</v>
      </c>
      <c r="J30" s="164" t="s">
        <v>10</v>
      </c>
      <c r="K30" s="164" t="s">
        <v>10</v>
      </c>
      <c r="L30" s="164" t="s">
        <v>10</v>
      </c>
      <c r="M30" s="255" t="s">
        <v>10</v>
      </c>
      <c r="N30" s="255" t="s">
        <v>351</v>
      </c>
      <c r="O30" s="255" t="s">
        <v>8</v>
      </c>
      <c r="P30" s="255" t="s">
        <v>10</v>
      </c>
      <c r="Q30" s="255" t="s">
        <v>10</v>
      </c>
      <c r="R30" s="255" t="s">
        <v>218</v>
      </c>
      <c r="S30" s="255" t="s">
        <v>537</v>
      </c>
      <c r="T30" s="41"/>
      <c r="U30" s="35"/>
      <c r="V30" s="36"/>
      <c r="W30" s="41"/>
      <c r="X30" s="35"/>
      <c r="Y30" s="36"/>
      <c r="Z30" s="41"/>
      <c r="AA30" s="35"/>
      <c r="AB30" s="36"/>
      <c r="AC30" s="41"/>
      <c r="AD30" s="35"/>
      <c r="AE30" s="36"/>
      <c r="AF30" s="41"/>
      <c r="AG30" s="35"/>
      <c r="AH30" s="36"/>
      <c r="AI30" s="41"/>
      <c r="AJ30" s="35"/>
      <c r="AK30" s="36"/>
      <c r="AL30" s="41"/>
      <c r="AM30" s="35"/>
      <c r="AN30" s="36"/>
      <c r="AO30" s="41"/>
      <c r="AP30" s="35"/>
      <c r="AQ30" s="36"/>
      <c r="AR30" s="42" t="str">
        <f>IF(OR(AND(T30="",U30=""),AND(W30="",X30=""),AND(Z30="",AA30=""),AND(AC30="",AD30=""),AND(AF30="",AG30=""),AND(AI30="",AJ30=""),AND(AL30="",AM30=""),AND(AO30="",AP30=""),AND(U30="X",X30="X",AA30="X",AD30="X",AG30="X",AJ30="X",AM30="X",AP30="X"),AND(U30="Q",X30="Q",AA30="Q",AD30="Q",AG30="Q",AJ30="Q",AM30="Q",AP30="Q"),OR(U30="M",X30="M",AA30="M",AD30="M",AG30="M",AJ30="M",AM30="M",AP30="M")),"",SUM(T30,W30,Z30,AC30,AF30,AI30,AL30,AO30))</f>
        <v/>
      </c>
      <c r="AS30" s="34" t="str">
        <f xml:space="preserve"> IF(AND(OR(AND(U30="Q",X30="Q",AA30="Q",AD30="Q",AG30="Q",AJ30="Q",AM30="Q",AP30="Q"),AND(U30="X",X30="X",AA30="X",AD30="X",AG30="X",AJ30="X",AM30="X",AP30="X")),SUM(T30,W30,Z30,AC30,AF30,AI30,AL30,AO30)=0,ISNUMBER(AR30)),"",IF(OR(U30="M",X30="M",AA30="M",AD30="M",AG30="M",AJ30="M",AM30="M",AP30="M"),"M",IF(AND(U30=X30,U30=AA30,U30=AD30,U30=AG30,U30=AJ30,U30=AM30,U30=AP30,OR(U30="X",U30="W",U30="Q",U30="U",U30="Z")),UPPER(U30),"")))</f>
        <v/>
      </c>
      <c r="AT30" s="33"/>
      <c r="AU30" s="41"/>
      <c r="AV30" s="35"/>
      <c r="AW30" s="36"/>
      <c r="AX30" s="159"/>
      <c r="AY30" s="1"/>
      <c r="AZ30" s="1"/>
      <c r="BA30" s="1"/>
      <c r="BB30" s="1"/>
      <c r="BC30" s="1"/>
      <c r="BD30" s="1"/>
      <c r="BE30" s="1"/>
      <c r="BF30" s="1"/>
      <c r="BG30" s="1"/>
      <c r="BH30" s="1"/>
      <c r="BI30" s="1"/>
      <c r="BJ30" s="1"/>
      <c r="BK30" s="1"/>
      <c r="BL30" s="1"/>
      <c r="BM30" s="1"/>
    </row>
    <row r="31" spans="2:65" ht="21" customHeight="1" x14ac:dyDescent="0.25">
      <c r="B31" s="154"/>
      <c r="C31" s="186"/>
      <c r="D31" s="384"/>
      <c r="E31" s="385"/>
      <c r="F31" s="178" t="s">
        <v>700</v>
      </c>
      <c r="G31" s="164" t="s">
        <v>10</v>
      </c>
      <c r="H31" s="164" t="s">
        <v>10</v>
      </c>
      <c r="I31" s="164" t="s">
        <v>10</v>
      </c>
      <c r="J31" s="164" t="s">
        <v>10</v>
      </c>
      <c r="K31" s="164" t="s">
        <v>10</v>
      </c>
      <c r="L31" s="164" t="s">
        <v>10</v>
      </c>
      <c r="M31" s="255" t="s">
        <v>10</v>
      </c>
      <c r="N31" s="255" t="s">
        <v>351</v>
      </c>
      <c r="O31" s="255" t="s">
        <v>10</v>
      </c>
      <c r="P31" s="255" t="s">
        <v>10</v>
      </c>
      <c r="Q31" s="255" t="s">
        <v>10</v>
      </c>
      <c r="R31" s="255" t="s">
        <v>218</v>
      </c>
      <c r="S31" s="255" t="s">
        <v>537</v>
      </c>
      <c r="T31" s="42" t="str">
        <f>IF(OR(SUMPRODUCT(--(T28:T30=""),--(U28:U30=""))&gt;0,COUNTIF(U28:U30,"X")=3,COUNTIF(U28:U30,"Q")=3,COUNTIF(U28:U30,"M")&gt;0),"",SUM(T28:T30))</f>
        <v/>
      </c>
      <c r="U31" s="34" t="str">
        <f>IF(AND(OR(COUNTIF(U28:U30,"Q")=3,COUNTIF(U28:U30,"X")=3),SUM(T28:T30)=0,ISNUMBER(T31)),"",IF(COUNTIF(U28:U30,"m")&gt;0,"m",IF(AND(COUNTIF(U28:U30,U28)=3,OR(U28="X",U28="W",U28="Q",U28="U",U28="Z")),UPPER(U28),"")))</f>
        <v/>
      </c>
      <c r="V31" s="33"/>
      <c r="W31" s="42" t="str">
        <f>IF(OR(SUMPRODUCT(--(W28:W30=""),--(X28:X30=""))&gt;0,COUNTIF(X28:X30,"X")=3,COUNTIF(X28:X30,"Q")=3,COUNTIF(X28:X30,"M")&gt;0),"",SUM(W28:W30))</f>
        <v/>
      </c>
      <c r="X31" s="34" t="str">
        <f>IF(AND(OR(COUNTIF(X28:X30,"Q")=3,COUNTIF(X28:X30,"X")=3),SUM(W28:W30)=0,ISNUMBER(W31)),"",IF(COUNTIF(X28:X30,"m")&gt;0,"m",IF(AND(COUNTIF(X28:X30,X28)=3,OR(X28="X",X28="W",X28="Q",X28="U",X28="Z")),UPPER(X28),"")))</f>
        <v/>
      </c>
      <c r="Y31" s="33"/>
      <c r="Z31" s="42" t="str">
        <f>IF(OR(SUMPRODUCT(--(Z28:Z30=""),--(AA28:AA30=""))&gt;0,COUNTIF(AA28:AA30,"X")=3,COUNTIF(AA28:AA30,"Q")=3,COUNTIF(AA28:AA30,"M")&gt;0),"",SUM(Z28:Z30))</f>
        <v/>
      </c>
      <c r="AA31" s="34" t="str">
        <f>IF(AND(OR(COUNTIF(AA28:AA30,"Q")=3,COUNTIF(AA28:AA30,"X")=3),SUM(Z28:Z30)=0,ISNUMBER(Z31)),"",IF(COUNTIF(AA28:AA30,"m")&gt;0,"m",IF(AND(COUNTIF(AA28:AA30,AA28)=3,OR(AA28="X",AA28="W",AA28="Q",AA28="U",AA28="Z")),UPPER(AA28),"")))</f>
        <v/>
      </c>
      <c r="AB31" s="33"/>
      <c r="AC31" s="42" t="str">
        <f>IF(OR(SUMPRODUCT(--(AC28:AC30=""),--(AD28:AD30=""))&gt;0,COUNTIF(AD28:AD30,"X")=3,COUNTIF(AD28:AD30,"Q")=3,COUNTIF(AD28:AD30,"M")&gt;0),"",SUM(AC28:AC30))</f>
        <v/>
      </c>
      <c r="AD31" s="34" t="str">
        <f>IF(AND(OR(COUNTIF(AD28:AD30,"Q")=3,COUNTIF(AD28:AD30,"X")=3),SUM(AC28:AC30)=0,ISNUMBER(AC31)),"",IF(COUNTIF(AD28:AD30,"m")&gt;0,"m",IF(AND(COUNTIF(AD28:AD30,AD28)=3,OR(AD28="X",AD28="W",AD28="Q",AD28="U",AD28="Z")),UPPER(AD28),"")))</f>
        <v/>
      </c>
      <c r="AE31" s="33"/>
      <c r="AF31" s="42" t="str">
        <f>IF(OR(SUMPRODUCT(--(AF28:AF30=""),--(AG28:AG30=""))&gt;0,COUNTIF(AG28:AG30,"X")=3,COUNTIF(AG28:AG30,"Q")=3,COUNTIF(AG28:AG30,"M")&gt;0),"",SUM(AF28:AF30))</f>
        <v/>
      </c>
      <c r="AG31" s="34" t="str">
        <f>IF(AND(OR(COUNTIF(AG28:AG30,"Q")=3,COUNTIF(AG28:AG30,"X")=3),SUM(AF28:AF30)=0,ISNUMBER(AF31)),"",IF(COUNTIF(AG28:AG30,"m")&gt;0,"m",IF(AND(COUNTIF(AG28:AG30,AG28)=3,OR(AG28="X",AG28="W",AG28="Q",AG28="U",AG28="Z")),UPPER(AG28),"")))</f>
        <v/>
      </c>
      <c r="AH31" s="33"/>
      <c r="AI31" s="42" t="str">
        <f>IF(OR(SUMPRODUCT(--(AI28:AI30=""),--(AJ28:AJ30=""))&gt;0,COUNTIF(AJ28:AJ30,"X")=3,COUNTIF(AJ28:AJ30,"Q")=3,COUNTIF(AJ28:AJ30,"M")&gt;0),"",SUM(AI28:AI30))</f>
        <v/>
      </c>
      <c r="AJ31" s="34" t="str">
        <f>IF(AND(OR(COUNTIF(AJ28:AJ30,"Q")=3,COUNTIF(AJ28:AJ30,"X")=3),SUM(AI28:AI30)=0,ISNUMBER(AI31)),"",IF(COUNTIF(AJ28:AJ30,"m")&gt;0,"m",IF(AND(COUNTIF(AJ28:AJ30,AJ28)=3,OR(AJ28="X",AJ28="W",AJ28="Q",AJ28="U",AJ28="Z")),UPPER(AJ28),"")))</f>
        <v/>
      </c>
      <c r="AK31" s="33"/>
      <c r="AL31" s="42" t="str">
        <f>IF(OR(SUMPRODUCT(--(AL28:AL30=""),--(AM28:AM30=""))&gt;0,COUNTIF(AM28:AM30,"X")=3,COUNTIF(AM28:AM30,"Q")=3,COUNTIF(AM28:AM30,"M")&gt;0),"",SUM(AL28:AL30))</f>
        <v/>
      </c>
      <c r="AM31" s="34" t="str">
        <f>IF(AND(OR(COUNTIF(AM28:AM30,"Q")=3,COUNTIF(AM28:AM30,"X")=3),SUM(AL28:AL30)=0,ISNUMBER(AL31)),"",IF(COUNTIF(AM28:AM30,"m")&gt;0,"m",IF(AND(COUNTIF(AM28:AM30,AM28)=3,OR(AM28="X",AM28="W",AM28="Q",AM28="U",AM28="Z")),UPPER(AM28),"")))</f>
        <v/>
      </c>
      <c r="AN31" s="33"/>
      <c r="AO31" s="42" t="str">
        <f>IF(OR(SUMPRODUCT(--(AO28:AO30=""),--(AP28:AP30=""))&gt;0,COUNTIF(AP28:AP30,"X")=3,COUNTIF(AP28:AP30,"Q")=3,COUNTIF(AP28:AP30,"M")&gt;0),"",SUM(AO28:AO30))</f>
        <v/>
      </c>
      <c r="AP31" s="34" t="str">
        <f>IF(AND(OR(COUNTIF(AP28:AP30,"Q")=3,COUNTIF(AP28:AP30,"X")=3),SUM(AO28:AO30)=0,ISNUMBER(AO31)),"",IF(COUNTIF(AP28:AP30,"m")&gt;0,"m",IF(AND(COUNTIF(AP28:AP30,AP28)=3,OR(AP28="X",AP28="W",AP28="Q",AP28="U",AP28="Z")),UPPER(AP28),"")))</f>
        <v/>
      </c>
      <c r="AQ31" s="33"/>
      <c r="AR31" s="42" t="str">
        <f>IF(OR(SUMPRODUCT(--(AR28:AR30=""),--(AS28:AS30=""))&gt;0,COUNTIF(AS28:AS30,"X")=3,COUNTIF(AS28:AS30,"Q")=3,COUNTIF(AS28:AS30,"M")&gt;0),"",SUM(AR28:AR30))</f>
        <v/>
      </c>
      <c r="AS31" s="34" t="str">
        <f>IF(AND(OR(COUNTIF(AS28:AS30,"Q")=3,COUNTIF(AS28:AS30,"X")=3),SUM(AR28:AR30)=0,ISNUMBER(AR31)),"",IF(COUNTIF(AS28:AS30,"m")&gt;0,"m",IF(AND(COUNTIF(AS28:AS30,AS28)=3,OR(AS28="X",AS28="W",AS28="Q",AS28="U",AS28="Z")),UPPER(AS28),"")))</f>
        <v/>
      </c>
      <c r="AT31" s="33"/>
      <c r="AU31" s="42" t="str">
        <f>IF(OR(SUMPRODUCT(--(AU28:AU30=""),--(AV28:AV30=""))&gt;0,COUNTIF(AV28:AV30,"X")=3,COUNTIF(AV28:AV30,"Q")=3,COUNTIF(AV28:AV30,"M")&gt;0),"",SUM(AU28:AU30))</f>
        <v/>
      </c>
      <c r="AV31" s="34" t="str">
        <f>IF(AND(OR(COUNTIF(AV28:AV30,"Q")=3,COUNTIF(AV28:AV30,"X")=3),SUM(AU28:AU30)=0,ISNUMBER(AU31)),"",IF(COUNTIF(AV28:AV30,"m")&gt;0,"m",IF(AND(COUNTIF(AV28:AV30,AV28)=3,OR(AV28="X",AV28="W",AV28="Q",AV28="U",AV28="Z")),UPPER(AV28),"")))</f>
        <v/>
      </c>
      <c r="AW31" s="33"/>
      <c r="AX31" s="159"/>
      <c r="AY31" s="1"/>
      <c r="AZ31" s="1"/>
      <c r="BA31" s="1"/>
      <c r="BB31" s="1"/>
      <c r="BC31" s="1"/>
      <c r="BD31" s="1"/>
      <c r="BE31" s="1"/>
      <c r="BF31" s="1"/>
      <c r="BG31" s="1"/>
      <c r="BH31" s="1"/>
      <c r="BI31" s="1"/>
      <c r="BJ31" s="1"/>
      <c r="BK31" s="1"/>
      <c r="BL31" s="1"/>
      <c r="BM31" s="1"/>
    </row>
    <row r="32" spans="2:65" ht="15" customHeight="1" x14ac:dyDescent="0.25">
      <c r="B32" s="154"/>
      <c r="C32" s="186"/>
      <c r="D32" s="186"/>
      <c r="E32" s="186"/>
      <c r="F32" s="150"/>
      <c r="G32" s="186"/>
      <c r="H32" s="186"/>
      <c r="I32" s="186"/>
      <c r="J32" s="186"/>
      <c r="K32" s="186"/>
      <c r="L32" s="186"/>
      <c r="M32" s="186"/>
      <c r="N32" s="186"/>
      <c r="O32" s="186"/>
      <c r="P32" s="186"/>
      <c r="Q32" s="186"/>
      <c r="R32" s="186"/>
      <c r="S32" s="186"/>
      <c r="T32" s="220"/>
      <c r="U32" s="186"/>
      <c r="V32" s="186"/>
      <c r="W32" s="220"/>
      <c r="X32" s="186"/>
      <c r="Y32" s="186"/>
      <c r="Z32" s="220"/>
      <c r="AA32" s="186"/>
      <c r="AB32" s="186"/>
      <c r="AC32" s="220"/>
      <c r="AD32" s="186"/>
      <c r="AE32" s="186"/>
      <c r="AF32" s="220"/>
      <c r="AG32" s="186"/>
      <c r="AH32" s="186"/>
      <c r="AI32" s="220"/>
      <c r="AJ32" s="186"/>
      <c r="AK32" s="186"/>
      <c r="AL32" s="220"/>
      <c r="AM32" s="186"/>
      <c r="AN32" s="186"/>
      <c r="AO32" s="186"/>
      <c r="AP32" s="186"/>
      <c r="AQ32" s="186"/>
      <c r="AR32" s="186"/>
      <c r="AS32" s="186"/>
      <c r="AT32" s="186"/>
      <c r="AU32" s="186"/>
      <c r="AV32" s="186"/>
      <c r="AW32" s="186"/>
      <c r="AX32" s="179"/>
    </row>
    <row r="33" spans="2:50" ht="15" hidden="1" customHeight="1" x14ac:dyDescent="0.25">
      <c r="B33" s="154"/>
      <c r="C33" s="186"/>
      <c r="D33" s="186"/>
      <c r="E33" s="186"/>
      <c r="F33" s="150"/>
      <c r="G33" s="186"/>
      <c r="H33" s="186"/>
      <c r="I33" s="186"/>
      <c r="J33" s="186"/>
      <c r="K33" s="186"/>
      <c r="L33" s="186"/>
      <c r="M33" s="186"/>
      <c r="N33" s="186"/>
      <c r="O33" s="186"/>
      <c r="P33" s="186"/>
      <c r="Q33" s="186"/>
      <c r="R33" s="186"/>
      <c r="S33" s="186"/>
      <c r="T33" s="220"/>
      <c r="U33" s="186"/>
      <c r="V33" s="186"/>
      <c r="W33" s="220"/>
      <c r="X33" s="186"/>
      <c r="Y33" s="186"/>
      <c r="Z33" s="220"/>
      <c r="AA33" s="186"/>
      <c r="AB33" s="186"/>
      <c r="AC33" s="220"/>
      <c r="AD33" s="186"/>
      <c r="AE33" s="186"/>
      <c r="AF33" s="220"/>
      <c r="AG33" s="186"/>
      <c r="AH33" s="186"/>
      <c r="AI33" s="220"/>
      <c r="AJ33" s="186"/>
      <c r="AK33" s="186"/>
      <c r="AL33" s="220"/>
      <c r="AM33" s="186"/>
      <c r="AN33" s="186"/>
      <c r="AO33" s="186"/>
      <c r="AP33" s="186"/>
      <c r="AQ33" s="186"/>
      <c r="AR33" s="186"/>
      <c r="AS33" s="186"/>
      <c r="AT33" s="186"/>
      <c r="AU33" s="186"/>
      <c r="AV33" s="186"/>
      <c r="AW33" s="186"/>
      <c r="AX33" s="159"/>
    </row>
    <row r="34" spans="2:50" ht="15" hidden="1" customHeight="1" x14ac:dyDescent="0.25">
      <c r="B34" s="154"/>
      <c r="C34" s="186"/>
      <c r="D34" s="186"/>
      <c r="E34" s="186"/>
      <c r="F34" s="150"/>
      <c r="G34" s="186"/>
      <c r="H34" s="186"/>
      <c r="I34" s="186"/>
      <c r="J34" s="186"/>
      <c r="K34" s="186"/>
      <c r="L34" s="186"/>
      <c r="M34" s="186"/>
      <c r="N34" s="186"/>
      <c r="O34" s="186"/>
      <c r="P34" s="186"/>
      <c r="Q34" s="186"/>
      <c r="R34" s="186"/>
      <c r="S34" s="186"/>
      <c r="T34" s="220"/>
      <c r="U34" s="186"/>
      <c r="V34" s="186"/>
      <c r="W34" s="220"/>
      <c r="X34" s="186"/>
      <c r="Y34" s="186"/>
      <c r="Z34" s="220"/>
      <c r="AA34" s="186"/>
      <c r="AB34" s="186"/>
      <c r="AC34" s="220"/>
      <c r="AD34" s="186"/>
      <c r="AE34" s="186"/>
      <c r="AF34" s="220"/>
      <c r="AG34" s="186"/>
      <c r="AH34" s="186"/>
      <c r="AI34" s="220"/>
      <c r="AJ34" s="186"/>
      <c r="AK34" s="186"/>
      <c r="AL34" s="220"/>
      <c r="AM34" s="186"/>
      <c r="AN34" s="186"/>
      <c r="AO34" s="186"/>
      <c r="AP34" s="186"/>
      <c r="AQ34" s="186"/>
      <c r="AR34" s="186"/>
      <c r="AS34" s="186"/>
      <c r="AT34" s="186"/>
      <c r="AU34" s="186"/>
      <c r="AV34" s="186"/>
      <c r="AW34" s="186"/>
      <c r="AX34" s="150"/>
    </row>
    <row r="35" spans="2:50" ht="15" hidden="1" customHeight="1" x14ac:dyDescent="0.25">
      <c r="B35" s="154"/>
      <c r="C35" s="186"/>
      <c r="D35" s="186"/>
      <c r="E35" s="186"/>
      <c r="F35" s="150"/>
      <c r="G35" s="186"/>
      <c r="H35" s="186"/>
      <c r="I35" s="186"/>
      <c r="J35" s="186"/>
      <c r="K35" s="186"/>
      <c r="L35" s="186"/>
      <c r="M35" s="186"/>
      <c r="N35" s="186"/>
      <c r="O35" s="186"/>
      <c r="P35" s="186"/>
      <c r="Q35" s="186"/>
      <c r="R35" s="186"/>
      <c r="S35" s="186"/>
      <c r="T35" s="220"/>
      <c r="U35" s="186"/>
      <c r="V35" s="186"/>
      <c r="W35" s="220"/>
      <c r="X35" s="186"/>
      <c r="Y35" s="186"/>
      <c r="Z35" s="220"/>
      <c r="AA35" s="186"/>
      <c r="AB35" s="186"/>
      <c r="AC35" s="220"/>
      <c r="AD35" s="186"/>
      <c r="AE35" s="186"/>
      <c r="AF35" s="220"/>
      <c r="AG35" s="186"/>
      <c r="AH35" s="186"/>
      <c r="AI35" s="220"/>
      <c r="AJ35" s="186"/>
      <c r="AK35" s="186"/>
      <c r="AL35" s="220"/>
      <c r="AM35" s="186"/>
      <c r="AN35" s="186"/>
      <c r="AO35" s="186"/>
      <c r="AP35" s="186"/>
      <c r="AQ35" s="186"/>
      <c r="AR35" s="186"/>
      <c r="AS35" s="186"/>
      <c r="AT35" s="186"/>
      <c r="AU35" s="186"/>
      <c r="AV35" s="186"/>
      <c r="AW35" s="186"/>
      <c r="AX35" s="179"/>
    </row>
    <row r="36" spans="2:50" ht="15" hidden="1" customHeight="1" x14ac:dyDescent="0.25">
      <c r="B36" s="154"/>
      <c r="C36" s="186"/>
      <c r="D36" s="186"/>
      <c r="E36" s="186"/>
      <c r="F36" s="150"/>
      <c r="G36" s="186"/>
      <c r="H36" s="186"/>
      <c r="I36" s="186"/>
      <c r="J36" s="186"/>
      <c r="K36" s="186"/>
      <c r="L36" s="186"/>
      <c r="M36" s="186"/>
      <c r="N36" s="186"/>
      <c r="O36" s="186"/>
      <c r="P36" s="186"/>
      <c r="Q36" s="186"/>
      <c r="R36" s="186"/>
      <c r="S36" s="186"/>
      <c r="T36" s="220"/>
      <c r="U36" s="186"/>
      <c r="V36" s="186"/>
      <c r="W36" s="220"/>
      <c r="X36" s="186"/>
      <c r="Y36" s="186"/>
      <c r="Z36" s="220"/>
      <c r="AA36" s="186"/>
      <c r="AB36" s="186"/>
      <c r="AC36" s="220"/>
      <c r="AD36" s="186"/>
      <c r="AE36" s="186"/>
      <c r="AF36" s="220"/>
      <c r="AG36" s="186"/>
      <c r="AH36" s="186"/>
      <c r="AI36" s="220"/>
      <c r="AJ36" s="186"/>
      <c r="AK36" s="186"/>
      <c r="AL36" s="220"/>
      <c r="AM36" s="186"/>
      <c r="AN36" s="186"/>
      <c r="AO36" s="186"/>
      <c r="AP36" s="186"/>
      <c r="AQ36" s="186"/>
      <c r="AR36" s="186"/>
      <c r="AS36" s="186"/>
      <c r="AT36" s="186"/>
      <c r="AU36" s="186"/>
      <c r="AV36" s="186"/>
      <c r="AW36" s="186"/>
      <c r="AX36" s="159"/>
    </row>
    <row r="37" spans="2:50" ht="15" hidden="1" customHeight="1" x14ac:dyDescent="0.25">
      <c r="B37" s="154"/>
      <c r="C37" s="186"/>
      <c r="D37" s="186"/>
      <c r="E37" s="186"/>
      <c r="F37" s="150"/>
      <c r="G37" s="186"/>
      <c r="H37" s="186"/>
      <c r="I37" s="186"/>
      <c r="J37" s="186"/>
      <c r="K37" s="186"/>
      <c r="L37" s="186"/>
      <c r="M37" s="186"/>
      <c r="N37" s="186"/>
      <c r="O37" s="186"/>
      <c r="P37" s="186"/>
      <c r="Q37" s="186"/>
      <c r="R37" s="186"/>
      <c r="S37" s="186"/>
      <c r="T37" s="220"/>
      <c r="U37" s="186"/>
      <c r="V37" s="186"/>
      <c r="W37" s="220"/>
      <c r="X37" s="186"/>
      <c r="Y37" s="186"/>
      <c r="Z37" s="220"/>
      <c r="AA37" s="186"/>
      <c r="AB37" s="186"/>
      <c r="AC37" s="220"/>
      <c r="AD37" s="186"/>
      <c r="AE37" s="186"/>
      <c r="AF37" s="220"/>
      <c r="AG37" s="186"/>
      <c r="AH37" s="186"/>
      <c r="AI37" s="220"/>
      <c r="AJ37" s="186"/>
      <c r="AK37" s="186"/>
      <c r="AL37" s="220"/>
      <c r="AM37" s="186"/>
      <c r="AN37" s="186"/>
      <c r="AO37" s="186"/>
      <c r="AP37" s="186"/>
      <c r="AQ37" s="186"/>
      <c r="AR37" s="186"/>
      <c r="AS37" s="186"/>
      <c r="AT37" s="186"/>
      <c r="AU37" s="186"/>
      <c r="AV37" s="186"/>
      <c r="AW37" s="186"/>
      <c r="AX37" s="179"/>
    </row>
    <row r="38" spans="2:50" ht="15" hidden="1" customHeight="1" x14ac:dyDescent="0.25">
      <c r="B38" s="154"/>
      <c r="C38" s="186"/>
      <c r="D38" s="186"/>
      <c r="E38" s="186"/>
      <c r="F38" s="150"/>
      <c r="G38" s="186"/>
      <c r="H38" s="186"/>
      <c r="I38" s="186"/>
      <c r="J38" s="186"/>
      <c r="K38" s="186"/>
      <c r="L38" s="186"/>
      <c r="M38" s="186"/>
      <c r="N38" s="186"/>
      <c r="O38" s="186"/>
      <c r="P38" s="186"/>
      <c r="Q38" s="186"/>
      <c r="R38" s="186"/>
      <c r="S38" s="186"/>
      <c r="T38" s="220"/>
      <c r="U38" s="186"/>
      <c r="V38" s="186"/>
      <c r="W38" s="220"/>
      <c r="X38" s="186"/>
      <c r="Y38" s="186"/>
      <c r="Z38" s="220"/>
      <c r="AA38" s="186"/>
      <c r="AB38" s="186"/>
      <c r="AC38" s="220"/>
      <c r="AD38" s="186"/>
      <c r="AE38" s="186"/>
      <c r="AF38" s="220"/>
      <c r="AG38" s="186"/>
      <c r="AH38" s="186"/>
      <c r="AI38" s="220"/>
      <c r="AJ38" s="186"/>
      <c r="AK38" s="186"/>
      <c r="AL38" s="220"/>
      <c r="AM38" s="186"/>
      <c r="AN38" s="186"/>
      <c r="AO38" s="186"/>
      <c r="AP38" s="186"/>
      <c r="AQ38" s="186"/>
      <c r="AR38" s="186"/>
      <c r="AS38" s="186"/>
      <c r="AT38" s="186"/>
      <c r="AU38" s="186"/>
      <c r="AV38" s="186"/>
      <c r="AW38" s="186"/>
      <c r="AX38" s="159"/>
    </row>
    <row r="39" spans="2:50" ht="15" hidden="1" customHeight="1" x14ac:dyDescent="0.25">
      <c r="B39" s="154"/>
      <c r="C39" s="186"/>
      <c r="D39" s="186"/>
      <c r="E39" s="186"/>
      <c r="F39" s="150"/>
      <c r="G39" s="186"/>
      <c r="H39" s="186"/>
      <c r="I39" s="186"/>
      <c r="J39" s="186"/>
      <c r="K39" s="186"/>
      <c r="L39" s="186"/>
      <c r="M39" s="186"/>
      <c r="N39" s="186"/>
      <c r="O39" s="186"/>
      <c r="P39" s="186"/>
      <c r="Q39" s="186"/>
      <c r="R39" s="186"/>
      <c r="S39" s="186"/>
      <c r="T39" s="220"/>
      <c r="U39" s="186"/>
      <c r="V39" s="186"/>
      <c r="W39" s="220"/>
      <c r="X39" s="186"/>
      <c r="Y39" s="186"/>
      <c r="Z39" s="220"/>
      <c r="AA39" s="186"/>
      <c r="AB39" s="186"/>
      <c r="AC39" s="220"/>
      <c r="AD39" s="186"/>
      <c r="AE39" s="186"/>
      <c r="AF39" s="220"/>
      <c r="AG39" s="186"/>
      <c r="AH39" s="186"/>
      <c r="AI39" s="220"/>
      <c r="AJ39" s="186"/>
      <c r="AK39" s="186"/>
      <c r="AL39" s="220"/>
      <c r="AM39" s="186"/>
      <c r="AN39" s="186"/>
      <c r="AO39" s="186"/>
      <c r="AP39" s="186"/>
      <c r="AQ39" s="186"/>
      <c r="AR39" s="186"/>
      <c r="AS39" s="186"/>
      <c r="AT39" s="186"/>
      <c r="AU39" s="186"/>
      <c r="AV39" s="186"/>
      <c r="AW39" s="186"/>
      <c r="AX39" s="150"/>
    </row>
    <row r="40" spans="2:50" ht="15" hidden="1" customHeight="1" x14ac:dyDescent="0.25">
      <c r="B40" s="154"/>
      <c r="C40" s="186"/>
      <c r="D40" s="186"/>
      <c r="E40" s="186"/>
      <c r="F40" s="150"/>
      <c r="G40" s="186"/>
      <c r="H40" s="186"/>
      <c r="I40" s="186"/>
      <c r="J40" s="186"/>
      <c r="K40" s="186"/>
      <c r="L40" s="186"/>
      <c r="M40" s="186"/>
      <c r="N40" s="186"/>
      <c r="O40" s="186"/>
      <c r="P40" s="186"/>
      <c r="Q40" s="186"/>
      <c r="R40" s="186"/>
      <c r="S40" s="186"/>
      <c r="T40" s="220"/>
      <c r="U40" s="186"/>
      <c r="V40" s="186"/>
      <c r="W40" s="220"/>
      <c r="X40" s="186"/>
      <c r="Y40" s="186"/>
      <c r="Z40" s="220"/>
      <c r="AA40" s="186"/>
      <c r="AB40" s="186"/>
      <c r="AC40" s="220"/>
      <c r="AD40" s="186"/>
      <c r="AE40" s="186"/>
      <c r="AF40" s="220"/>
      <c r="AG40" s="186"/>
      <c r="AH40" s="186"/>
      <c r="AI40" s="220"/>
      <c r="AJ40" s="186"/>
      <c r="AK40" s="186"/>
      <c r="AL40" s="220"/>
      <c r="AM40" s="186"/>
      <c r="AN40" s="186"/>
      <c r="AO40" s="186"/>
      <c r="AP40" s="186"/>
      <c r="AQ40" s="186"/>
      <c r="AR40" s="186"/>
      <c r="AS40" s="186"/>
      <c r="AT40" s="186"/>
      <c r="AU40" s="186"/>
      <c r="AV40" s="186"/>
      <c r="AW40" s="186"/>
      <c r="AX40" s="179"/>
    </row>
    <row r="41" spans="2:50" ht="15" hidden="1" customHeight="1" x14ac:dyDescent="0.25">
      <c r="B41" s="154"/>
      <c r="C41" s="186"/>
      <c r="D41" s="186"/>
      <c r="E41" s="186"/>
      <c r="F41" s="150"/>
      <c r="G41" s="186"/>
      <c r="H41" s="186"/>
      <c r="I41" s="186"/>
      <c r="J41" s="186"/>
      <c r="K41" s="186"/>
      <c r="L41" s="186"/>
      <c r="M41" s="186"/>
      <c r="N41" s="186"/>
      <c r="O41" s="186"/>
      <c r="P41" s="186"/>
      <c r="Q41" s="186"/>
      <c r="R41" s="186"/>
      <c r="S41" s="186"/>
      <c r="T41" s="148">
        <f>SUMPRODUCT(--(T13:T31=0),--(T13:T31&lt;&gt;""),--(U13:U31="Z"))+SUMPRODUCT(--(T13:T31=0),--(T13:T31&lt;&gt;""),--(U13:U31=""))+SUMPRODUCT(--(T13:T31&gt;0),--(U13:U31="W"))+SUMPRODUCT(--(T13:T31&gt;0),--(U13:U31="U"))+SUMPRODUCT(--(T13:T31&gt;0), --(T13:T31&lt;&gt;""),--(U13:U31=""))+SUMPRODUCT(--(T13:T31=""),--(U13:U31="Z"))</f>
        <v>0</v>
      </c>
      <c r="U41" s="148"/>
      <c r="V41" s="148"/>
      <c r="W41" s="148">
        <f>SUMPRODUCT(--(W13:W31=0),--(W13:W31&lt;&gt;""),--(X13:X31="Z"))+SUMPRODUCT(--(W13:W31=0),--(W13:W31&lt;&gt;""),--(X13:X31=""))+SUMPRODUCT(--(W13:W31&gt;0),--(X13:X31="W"))+SUMPRODUCT(--(W13:W31&gt;0),--(X13:X31="U"))+SUMPRODUCT(--(W13:W31&gt;0), --(W13:W31&lt;&gt;""),--(X13:X31=""))+SUMPRODUCT(--(W13:W31=""),--(X13:X31="Z"))</f>
        <v>0</v>
      </c>
      <c r="X41" s="148"/>
      <c r="Y41" s="148"/>
      <c r="Z41" s="148">
        <f>SUMPRODUCT(--(Z13:Z31=0),--(Z13:Z31&lt;&gt;""),--(AA13:AA31="Z"))+SUMPRODUCT(--(Z13:Z31=0),--(Z13:Z31&lt;&gt;""),--(AA13:AA31=""))+SUMPRODUCT(--(Z13:Z31&gt;0),--(AA13:AA31="W"))+SUMPRODUCT(--(Z13:Z31&gt;0),--(AA13:AA31="U"))+SUMPRODUCT(--(Z13:Z31&gt;0), --(Z13:Z31&lt;&gt;""),--(AA13:AA31=""))+SUMPRODUCT(--(Z13:Z31=""),--(AA13:AA31="Z"))</f>
        <v>0</v>
      </c>
      <c r="AA41" s="148"/>
      <c r="AB41" s="148"/>
      <c r="AC41" s="148">
        <f>SUMPRODUCT(--(AC13:AC31=0),--(AC13:AC31&lt;&gt;""),--(AD13:AD31="Z"))+SUMPRODUCT(--(AC13:AC31=0),--(AC13:AC31&lt;&gt;""),--(AD13:AD31=""))+SUMPRODUCT(--(AC13:AC31&gt;0),--(AD13:AD31="W"))+SUMPRODUCT(--(AC13:AC31&gt;0),--(AD13:AD31="U"))+SUMPRODUCT(--(AC13:AC31&gt;0), --(AC13:AC31&lt;&gt;""),--(AD13:AD31=""))+SUMPRODUCT(--(AC13:AC31=""),--(AD13:AD31="Z"))</f>
        <v>0</v>
      </c>
      <c r="AD41" s="148"/>
      <c r="AE41" s="148"/>
      <c r="AF41" s="148">
        <f>SUMPRODUCT(--(AF13:AF31=0),--(AF13:AF31&lt;&gt;""),--(AG13:AG31="Z"))+SUMPRODUCT(--(AF13:AF31=0),--(AF13:AF31&lt;&gt;""),--(AG13:AG31=""))+SUMPRODUCT(--(AF13:AF31&gt;0),--(AG13:AG31="W"))+SUMPRODUCT(--(AF13:AF31&gt;0),--(AG13:AG31="U"))+SUMPRODUCT(--(AF13:AF31&gt;0), --(AF13:AF31&lt;&gt;""),--(AG13:AG31=""))+SUMPRODUCT(--(AF13:AF31=""),--(AG13:AG31="Z"))</f>
        <v>0</v>
      </c>
      <c r="AG41" s="148"/>
      <c r="AH41" s="148"/>
      <c r="AI41" s="148">
        <f>SUMPRODUCT(--(AI13:AI31=0),--(AI13:AI31&lt;&gt;""),--(AJ13:AJ31="Z"))+SUMPRODUCT(--(AI13:AI31=0),--(AI13:AI31&lt;&gt;""),--(AJ13:AJ31=""))+SUMPRODUCT(--(AI13:AI31&gt;0),--(AJ13:AJ31="W"))+SUMPRODUCT(--(AI13:AI31&gt;0),--(AJ13:AJ31="U"))+SUMPRODUCT(--(AI13:AI31&gt;0), --(AI13:AI31&lt;&gt;""),--(AJ13:AJ31=""))+SUMPRODUCT(--(AI13:AI31=""),--(AJ13:AJ31="Z"))</f>
        <v>0</v>
      </c>
      <c r="AJ41" s="148"/>
      <c r="AK41" s="148"/>
      <c r="AL41" s="148">
        <f>SUMPRODUCT(--(AL13:AL31=0),--(AL13:AL31&lt;&gt;""),--(AM13:AM31="Z"))+SUMPRODUCT(--(AL13:AL31=0),--(AL13:AL31&lt;&gt;""),--(AM13:AM31=""))+SUMPRODUCT(--(AL13:AL31&gt;0),--(AM13:AM31="W"))+SUMPRODUCT(--(AL13:AL31&gt;0),--(AM13:AM31="U"))+SUMPRODUCT(--(AL13:AL31&gt;0), --(AL13:AL31&lt;&gt;""),--(AM13:AM31=""))+SUMPRODUCT(--(AL13:AL31=""),--(AM13:AM31="Z"))</f>
        <v>0</v>
      </c>
      <c r="AM41" s="148"/>
      <c r="AN41" s="148"/>
      <c r="AO41" s="148">
        <f>SUMPRODUCT(--(AO13:AO31=0),--(AO13:AO31&lt;&gt;""),--(AP13:AP31="Z"))+SUMPRODUCT(--(AO13:AO31=0),--(AO13:AO31&lt;&gt;""),--(AP13:AP31=""))+SUMPRODUCT(--(AO13:AO31&gt;0),--(AP13:AP31="W"))+SUMPRODUCT(--(AO13:AO31&gt;0),--(AP13:AP31="U"))+SUMPRODUCT(--(AO13:AO31&gt;0), --(AO13:AO31&lt;&gt;""),--(AP13:AP31=""))+SUMPRODUCT(--(AO13:AO31=""),--(AP13:AP31="Z"))</f>
        <v>0</v>
      </c>
      <c r="AP41" s="148"/>
      <c r="AQ41" s="148"/>
      <c r="AR41" s="148">
        <f>SUMPRODUCT(--(AR13:AR31=0),--(AR13:AR31&lt;&gt;""),--(AS13:AS31="Z"))+SUMPRODUCT(--(AR13:AR31=0),--(AR13:AR31&lt;&gt;""),--(AS13:AS31=""))+SUMPRODUCT(--(AR13:AR31&gt;0),--(AS13:AS31="W"))+SUMPRODUCT(--(AR13:AR31&gt;0),--(AS13:AS31="U"))+SUMPRODUCT(--(AR13:AR31&gt;0), --(AR13:AR31&lt;&gt;""),--(AS13:AS31=""))+SUMPRODUCT(--(AR13:AR31=""),--(AS13:AS31="Z"))</f>
        <v>0</v>
      </c>
      <c r="AS41" s="148"/>
      <c r="AT41" s="148"/>
      <c r="AU41" s="148">
        <f>SUMPRODUCT(--(AU13:AU31=0),--(AU13:AU31&lt;&gt;""),--(AV13:AV31="Z"))+SUMPRODUCT(--(AU13:AU31=0),--(AU13:AU31&lt;&gt;""),--(AV13:AV31=""))+SUMPRODUCT(--(AU13:AU31&gt;0),--(AV13:AV31="W"))+SUMPRODUCT(--(AU13:AU31&gt;0),--(AV13:AV31="U"))+SUMPRODUCT(--(AU13:AU31&gt;0), --(AU13:AU31&lt;&gt;""),--(AV13:AV31=""))+SUMPRODUCT(--(AU13:AU31=""),--(AV13:AV31="Z"))</f>
        <v>0</v>
      </c>
      <c r="AV41" s="148"/>
      <c r="AW41" s="148"/>
      <c r="AX41" s="159"/>
    </row>
    <row r="42" spans="2:50" ht="15" customHeight="1" x14ac:dyDescent="0.25">
      <c r="C42" s="186"/>
      <c r="D42" s="186"/>
      <c r="E42" s="186"/>
      <c r="F42" s="150"/>
      <c r="G42" s="186"/>
      <c r="H42" s="186"/>
      <c r="I42" s="186"/>
      <c r="J42" s="186"/>
      <c r="K42" s="186"/>
      <c r="L42" s="186"/>
      <c r="M42" s="186"/>
      <c r="N42" s="186"/>
      <c r="O42" s="186"/>
      <c r="P42" s="186"/>
      <c r="Q42" s="186"/>
      <c r="R42" s="186"/>
      <c r="S42" s="186"/>
      <c r="T42" s="220"/>
      <c r="U42" s="186"/>
      <c r="V42" s="186"/>
      <c r="W42" s="220"/>
      <c r="X42" s="186"/>
      <c r="Y42" s="186"/>
      <c r="Z42" s="220"/>
      <c r="AA42" s="186"/>
      <c r="AB42" s="186"/>
      <c r="AC42" s="220"/>
      <c r="AD42" s="186"/>
      <c r="AE42" s="186"/>
      <c r="AF42" s="220"/>
      <c r="AG42" s="186"/>
      <c r="AH42" s="186"/>
      <c r="AI42" s="220"/>
      <c r="AJ42" s="186"/>
      <c r="AK42" s="186"/>
      <c r="AL42" s="220"/>
      <c r="AM42" s="186"/>
      <c r="AN42" s="186"/>
      <c r="AO42" s="186"/>
      <c r="AP42" s="186"/>
      <c r="AQ42" s="186"/>
      <c r="AR42" s="186"/>
      <c r="AS42" s="186"/>
      <c r="AT42" s="186"/>
      <c r="AU42" s="186"/>
      <c r="AV42" s="186"/>
      <c r="AW42" s="186"/>
      <c r="AX42" s="179"/>
    </row>
    <row r="43" spans="2:50" ht="15" customHeight="1" x14ac:dyDescent="0.25">
      <c r="C43" s="179"/>
      <c r="D43" s="179"/>
      <c r="E43" s="179"/>
      <c r="F43" s="150"/>
      <c r="G43" s="181"/>
      <c r="H43" s="181"/>
      <c r="I43" s="181"/>
      <c r="J43" s="181"/>
      <c r="K43" s="181"/>
      <c r="L43" s="181"/>
      <c r="M43" s="181"/>
      <c r="N43" s="181"/>
      <c r="O43" s="181"/>
      <c r="P43" s="181"/>
      <c r="Q43" s="181"/>
      <c r="R43" s="181"/>
      <c r="S43" s="181"/>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59"/>
    </row>
    <row r="44" spans="2:50" ht="21" x14ac:dyDescent="0.25">
      <c r="C44" s="179"/>
      <c r="D44" s="179"/>
      <c r="E44" s="179"/>
      <c r="F44" s="150"/>
      <c r="G44" s="181"/>
      <c r="H44" s="181"/>
      <c r="I44" s="181"/>
      <c r="J44" s="181"/>
      <c r="K44" s="181"/>
      <c r="L44" s="181"/>
      <c r="M44" s="181"/>
      <c r="N44" s="181"/>
      <c r="O44" s="181"/>
      <c r="P44" s="181"/>
      <c r="Q44" s="181"/>
      <c r="R44" s="181"/>
      <c r="S44" s="181"/>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50"/>
    </row>
    <row r="45" spans="2:50" ht="21" x14ac:dyDescent="0.25">
      <c r="C45" s="179"/>
      <c r="D45" s="179"/>
      <c r="E45" s="179"/>
      <c r="F45" s="150"/>
      <c r="G45" s="181"/>
      <c r="H45" s="181"/>
      <c r="I45" s="181"/>
      <c r="J45" s="181"/>
      <c r="K45" s="181"/>
      <c r="L45" s="181"/>
      <c r="M45" s="181"/>
      <c r="N45" s="181"/>
      <c r="O45" s="181"/>
      <c r="P45" s="181"/>
      <c r="Q45" s="181"/>
      <c r="R45" s="181"/>
      <c r="S45" s="181"/>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row>
    <row r="46" spans="2:50" ht="21" x14ac:dyDescent="0.25">
      <c r="C46" s="179"/>
      <c r="D46" s="179"/>
      <c r="E46" s="179"/>
      <c r="F46" s="150"/>
      <c r="G46" s="181"/>
      <c r="H46" s="181"/>
      <c r="I46" s="181"/>
      <c r="J46" s="181"/>
      <c r="K46" s="181"/>
      <c r="L46" s="181"/>
      <c r="M46" s="181"/>
      <c r="N46" s="181"/>
      <c r="O46" s="181"/>
      <c r="P46" s="181"/>
      <c r="Q46" s="181"/>
      <c r="R46" s="181"/>
      <c r="S46" s="181"/>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59"/>
    </row>
    <row r="47" spans="2:50" x14ac:dyDescent="0.25">
      <c r="F47" s="154"/>
    </row>
    <row r="48" spans="2:50" x14ac:dyDescent="0.25">
      <c r="F48" s="154"/>
    </row>
    <row r="49" spans="6:22" x14ac:dyDescent="0.25">
      <c r="F49" s="154"/>
      <c r="V49" s="222"/>
    </row>
    <row r="50" spans="6:22" x14ac:dyDescent="0.25">
      <c r="F50" s="154"/>
      <c r="V50" s="222"/>
    </row>
    <row r="51" spans="6:22" x14ac:dyDescent="0.25">
      <c r="F51" s="154"/>
      <c r="V51" s="222"/>
    </row>
    <row r="52" spans="6:22" x14ac:dyDescent="0.25">
      <c r="V52" s="222"/>
    </row>
  </sheetData>
  <sheetProtection algorithmName="SHA-512" hashValue="vkJTt44bwGXmArKhUIDxTWpNJzbeq04KHQqYz+d7KBhY5W/Xh0FSjvsNor81J+3mE/ZVa7F3UBwU2bskiEpKPw==" saltValue="td0wbf7sCoMBCOmhAlGFmQ==" spinCount="100000" sheet="1" objects="1" scenarios="1" formatCells="0" formatColumns="0" formatRows="0" sort="0" autoFilter="0"/>
  <mergeCells count="16">
    <mergeCell ref="AU5:AW6"/>
    <mergeCell ref="D5:F6"/>
    <mergeCell ref="D23:E26"/>
    <mergeCell ref="D28:E31"/>
    <mergeCell ref="D13:E16"/>
    <mergeCell ref="D18:E21"/>
    <mergeCell ref="AI6:AK6"/>
    <mergeCell ref="AL6:AN6"/>
    <mergeCell ref="AR6:AT6"/>
    <mergeCell ref="T6:V6"/>
    <mergeCell ref="W6:Y6"/>
    <mergeCell ref="Z6:AB6"/>
    <mergeCell ref="AC6:AE6"/>
    <mergeCell ref="AF6:AH6"/>
    <mergeCell ref="T5:AT5"/>
    <mergeCell ref="AO6:AQ6"/>
  </mergeCells>
  <conditionalFormatting sqref="AR13:AR15 AR18:AR20 AR23:AR25 AR28:AR30">
    <cfRule type="expression" dxfId="134" priority="87">
      <formula>OR(AND(AR13=0,AR13&lt;&gt;"",AS13&lt;&gt;"Z",AS13&lt;&gt;""),AND(AR13&gt;0,AR13&lt;&gt;"",AND(AS13&lt;&gt;"W",AS13&lt;&gt;"U"),AS13&lt;&gt;""),AND(AR13="",OR(AS13="W",AS13="U")))</formula>
    </cfRule>
  </conditionalFormatting>
  <conditionalFormatting sqref="AS13:AS15 AS18:AS20 AS23:AS25 AS28:AS30">
    <cfRule type="expression" dxfId="133" priority="86">
      <formula>OR(AND(AR13=0,AR13&lt;&gt;"",AS13&lt;&gt;"Z",AS13&lt;&gt;""),AND(AR13&gt;0,AR13&lt;&gt;"",AND(AS13&lt;&gt;"W",AS13&lt;&gt;"U"),AS13&lt;&gt;""),AND(AR13="",OR(AS13="W",AS13="U")))</formula>
    </cfRule>
  </conditionalFormatting>
  <conditionalFormatting sqref="AT13:AT15 AT18:AT20 AT23:AT25 AT28:AT30">
    <cfRule type="expression" dxfId="132" priority="85">
      <formula xml:space="preserve"> AND(OR(AB1="X",AB1="U",AB1="W"),AC1="")</formula>
    </cfRule>
  </conditionalFormatting>
  <conditionalFormatting sqref="AR13:AR15 AR18:AR20 AR23:AR25 AR28:AR30">
    <cfRule type="expression" dxfId="131" priority="88">
      <formula>OR(AND(U13="X",X13="X",AA13="X",AD13="X",AG13="X",AJ13="X",AM13="X",AP13="X"),AND(U13="Q",X13="Q",AA13="Q",AD13="Q",AG13="Q",AJ13="Q",AM13="Q",AP13="Q"))</formula>
    </cfRule>
  </conditionalFormatting>
  <conditionalFormatting sqref="AR13:AR15 AR18:AR20 AR23:AR25 AR28:AR30">
    <cfRule type="expression" dxfId="130" priority="89">
      <formula>IF(OR(AND(T13="",U13=""),AND(W13="",X13=""),AND(Z13="",AA13=""),AND(AC13="",AD13=""),AND(AF13="",AG13=""),AND(AI13="",AJ13=""),AND(AL13="",AM13=""),AND(AO13="",AP13=""),AND(U13="X",X13="X",AA13="X",AD13="X",AG13="X",AJ13="X",AM13="X",AP13="X"),AND(U13="Q",X13="Q",AA13="Q",AD13="Q",AG13="Q",AJ13="Q",AM13="Q",AP13="Q"),OR(U13="M",X13="M",AA13="M",AD13="M",AG13="M",AJ13="M",AM13="M",AP13="M")),"",SUM(T13,W13,Z13,AC13,AF13,AI13,AL13,AO13)) &lt;&gt; AR13</formula>
    </cfRule>
  </conditionalFormatting>
  <conditionalFormatting sqref="AS13:AS15 AS18:AS20 AS23:AS25 AS28:AS30">
    <cfRule type="expression" dxfId="129" priority="90">
      <formula>OR(AND(U13="X",X13="X",AA13="X",AD13="X",AG13="X",AJ13="X",AM13="X",AP13="X"),AND(U13="Q",X13="Q",AA13="Q",AD13="Q",AG13="Q",AJ13="Q",AM13="Q",AP13="Q"))</formula>
    </cfRule>
  </conditionalFormatting>
  <conditionalFormatting sqref="AS13:AS15 AS18:AS20 AS23:AS25 AS28:AS30">
    <cfRule type="expression" dxfId="128" priority="91">
      <formula xml:space="preserve"> IF(AND(OR(AND(U13="Q",X13="Q",AA13="Q",AD13="Q",AG13="Q",AJ13="Q",AM13="Q",AP13="Q"),AND(U13="X",X13="X",AA13="X",AD13="X",AG13="X",AJ13="X",AM13="X",AP13="X")),SUM(T13,W13,Z13,AC13,AF13,AI13,AL13,AO13)=0,ISNUMBER(AR13)),"",IF(OR(U13="M",X13="M",AA13="M",AD13="M",AG13="M",AJ13="M",AM13="M",AP13="M"),"M",IF(AND(U13=X13,U13=AA13,U13=AD13,U13=AG13,U13=AJ13,U13=AM13,U13=AP13,OR(U13="X",U13="W",U13="Q",U13="U",U13="Z")),UPPER(U13),""))) &lt;&gt; AS13</formula>
    </cfRule>
  </conditionalFormatting>
  <conditionalFormatting sqref="T13:T16 W13:W16 Z13:Z16 AC13:AC16 AF13:AF16 AI13:AI16 AL13:AL16 AO13:AO16">
    <cfRule type="expression" dxfId="127" priority="80">
      <formula>OR(AND(T13=0,T13&lt;&gt;"",U13&lt;&gt;"Z",U13&lt;&gt;""),AND(T13&gt;0,T13&lt;&gt;"",AND(U13&lt;&gt;"W",U13&lt;&gt;"U"),U13&lt;&gt;""),AND(T13="",OR(U13="W",U13="U")))</formula>
    </cfRule>
  </conditionalFormatting>
  <conditionalFormatting sqref="U13:U16 X13:X16 AA13:AA16 AD13:AD16 AG13:AG16 AJ13:AJ16 AM13:AM16 AP13:AP16">
    <cfRule type="expression" dxfId="126" priority="79">
      <formula>OR(AND(T13=0,T13&lt;&gt;"",U13&lt;&gt;"Z",U13&lt;&gt;""),AND(T13&gt;0,T13&lt;&gt;"",AND(U13&lt;&gt;"W",U13&lt;&gt;"U"),U13&lt;&gt;""),AND(T13="",OR(U13="W",U13="U")))</formula>
    </cfRule>
  </conditionalFormatting>
  <conditionalFormatting sqref="V13:V16 Y13:Y16 AB13:AB16 AE13:AE16 AH13:AH16 AK13:AK16 AN13:AN16 AQ13:AQ16">
    <cfRule type="expression" dxfId="125" priority="78">
      <formula xml:space="preserve"> AND(OR(U13="X",U13="U",U13="W"),V13="")</formula>
    </cfRule>
  </conditionalFormatting>
  <conditionalFormatting sqref="T16 W16 Z16 AC16 AF16 AI16 AL16 AO16">
    <cfRule type="expression" dxfId="124" priority="81">
      <formula>OR(COUNTIF(U13:U15,"X")=3,COUNTIF(U13:U15,"Q")=3)</formula>
    </cfRule>
    <cfRule type="expression" dxfId="123" priority="82">
      <formula>IF(OR(SUMPRODUCT(--(T13:T15=""),--(U13:U15=""))&gt;0,COUNTIF(U13:U15,"X")=3,COUNTIF(U13:U15,"Q")=3,COUNTIF(U13:U15,"M")&gt;0),"",SUM(T13:T15)) &lt;&gt; T16</formula>
    </cfRule>
  </conditionalFormatting>
  <conditionalFormatting sqref="U16 X16 AA16 AD16 AG16 AJ16 AM16 AP16">
    <cfRule type="expression" dxfId="122" priority="83">
      <formula>OR(COUNTIF(U13:U15,"X")=3,COUNTIF(U13:U15,"Q")=3)</formula>
    </cfRule>
    <cfRule type="expression" dxfId="121" priority="84">
      <formula>IF(AND(OR(COUNTIF(U13:U15,"Q")=3,COUNTIF(U13:U15,"X")=3),SUM(T13:T15)=0,ISNUMBER(T16)),"",IF(COUNTIF(U13:U15,"M")&gt;0,"M",IF(AND(COUNTIF(U13:U15,U13)=3,OR(U13="X",U13="W",U13="Q",U13="U",U13="Z")),UPPER(U13),""))) &lt;&gt; U16</formula>
    </cfRule>
  </conditionalFormatting>
  <conditionalFormatting sqref="AU13:AU16">
    <cfRule type="expression" dxfId="120" priority="73">
      <formula>OR(AND(AU13=0,AU13&lt;&gt;"",AV13&lt;&gt;"Z",AV13&lt;&gt;""),AND(AU13&gt;0,AU13&lt;&gt;"",AND(AV13&lt;&gt;"W",AV13&lt;&gt;"U"),AV13&lt;&gt;""),AND(AU13="",OR(AV13="W",AV13="U")))</formula>
    </cfRule>
  </conditionalFormatting>
  <conditionalFormatting sqref="AV13:AV16">
    <cfRule type="expression" dxfId="119" priority="72">
      <formula>OR(AND(AU13=0,AU13&lt;&gt;"",AV13&lt;&gt;"Z",AV13&lt;&gt;""),AND(AU13&gt;0,AU13&lt;&gt;"",AND(AV13&lt;&gt;"W",AV13&lt;&gt;"U"),AV13&lt;&gt;""),AND(AU13="",OR(AV13="W",AV13="U")))</formula>
    </cfRule>
  </conditionalFormatting>
  <conditionalFormatting sqref="AW13:AW16">
    <cfRule type="expression" dxfId="118" priority="71">
      <formula xml:space="preserve"> AND(OR(AV13="X",AV13="U",AV13="W"),AW13="")</formula>
    </cfRule>
  </conditionalFormatting>
  <conditionalFormatting sqref="AU16">
    <cfRule type="expression" dxfId="117" priority="74">
      <formula>OR(COUNTIF(AV13:AV15,"X")=3,COUNTIF(AV13:AV15,"Q")=3)</formula>
    </cfRule>
    <cfRule type="expression" dxfId="116" priority="75">
      <formula>IF(OR(SUMPRODUCT(--(AU13:AU15=""),--(AV13:AV15=""))&gt;0,COUNTIF(AV13:AV15,"X")=3,COUNTIF(AV13:AV15,"Q")=3,COUNTIF(AV13:AV15,"M")&gt;0),"",SUM(AU13:AU15)) &lt;&gt; AU16</formula>
    </cfRule>
  </conditionalFormatting>
  <conditionalFormatting sqref="AV16">
    <cfRule type="expression" dxfId="115" priority="76">
      <formula>OR(COUNTIF(AV13:AV15,"X")=3,COUNTIF(AV13:AV15,"Q")=3)</formula>
    </cfRule>
    <cfRule type="expression" dxfId="114" priority="77">
      <formula>IF(AND(OR(COUNTIF(AV13:AV15,"Q")=3,COUNTIF(AV13:AV15,"X")=3),SUM(AU13:AU15)=0,ISNUMBER(AU16)),"",IF(COUNTIF(AV13:AV15,"M")&gt;0,"M",IF(AND(COUNTIF(AV13:AV15,AV13)=3,OR(AV13="X",AV13="W",AV13="Q",AV13="U",AV13="Z")),UPPER(AV13),""))) &lt;&gt; AV16</formula>
    </cfRule>
  </conditionalFormatting>
  <conditionalFormatting sqref="T18:T21 W18:W21 Z18:Z21 AC18:AC21 AF18:AF21 AI18:AI21 AL18:AL21 AO18:AO21">
    <cfRule type="expression" dxfId="113" priority="66">
      <formula>OR(AND(T18=0,T18&lt;&gt;"",U18&lt;&gt;"Z",U18&lt;&gt;""),AND(T18&gt;0,T18&lt;&gt;"",AND(U18&lt;&gt;"W",U18&lt;&gt;"U"),U18&lt;&gt;""),AND(T18="",OR(U18="W",U18="U")))</formula>
    </cfRule>
  </conditionalFormatting>
  <conditionalFormatting sqref="U18:U21 X18:X21 AA18:AA21 AD18:AD21 AG18:AG21 AJ18:AJ21 AM18:AM21 AP18:AP21">
    <cfRule type="expression" dxfId="112" priority="65">
      <formula>OR(AND(T18=0,T18&lt;&gt;"",U18&lt;&gt;"Z",U18&lt;&gt;""),AND(T18&gt;0,T18&lt;&gt;"",AND(U18&lt;&gt;"W",U18&lt;&gt;"U"),U18&lt;&gt;""),AND(T18="",OR(U18="W",U18="U")))</formula>
    </cfRule>
  </conditionalFormatting>
  <conditionalFormatting sqref="V18:V21 Y18:Y21 AB18:AB21 AE18:AE21 AH18:AH21 AK18:AK21 AN18:AN21 AQ18:AQ21">
    <cfRule type="expression" dxfId="111" priority="64">
      <formula xml:space="preserve"> AND(OR(U18="X",U18="U",U18="W"),V18="")</formula>
    </cfRule>
  </conditionalFormatting>
  <conditionalFormatting sqref="T21 W21 Z21 AC21 AF21 AI21 AL21 AO21">
    <cfRule type="expression" dxfId="110" priority="67">
      <formula>OR(COUNTIF(U18:U20,"X")=3,COUNTIF(U18:U20,"Q")=3)</formula>
    </cfRule>
    <cfRule type="expression" dxfId="109" priority="68">
      <formula>IF(OR(SUMPRODUCT(--(T18:T20=""),--(U18:U20=""))&gt;0,COUNTIF(U18:U20,"X")=3,COUNTIF(U18:U20,"Q")=3,COUNTIF(U18:U20,"M")&gt;0),"",SUM(T18:T20)) &lt;&gt; T21</formula>
    </cfRule>
  </conditionalFormatting>
  <conditionalFormatting sqref="U21 X21 AA21 AD21 AG21 AJ21 AM21 AP21">
    <cfRule type="expression" dxfId="108" priority="69">
      <formula>OR(COUNTIF(U18:U20,"X")=3,COUNTIF(U18:U20,"Q")=3)</formula>
    </cfRule>
    <cfRule type="expression" dxfId="107" priority="70">
      <formula>IF(AND(OR(COUNTIF(U18:U20,"Q")=3,COUNTIF(U18:U20,"X")=3),SUM(T18:T20)=0,ISNUMBER(T21)),"",IF(COUNTIF(U18:U20,"M")&gt;0,"M",IF(AND(COUNTIF(U18:U20,U18)=3,OR(U18="X",U18="W",U18="Q",U18="U",U18="Z")),UPPER(U18),""))) &lt;&gt; U21</formula>
    </cfRule>
  </conditionalFormatting>
  <conditionalFormatting sqref="T23:T26 W23:W26 Z23:Z26 AC23:AC26 AF23:AF26 AI23:AI26 AL23:AL26 AO23:AO26">
    <cfRule type="expression" dxfId="106" priority="59">
      <formula>OR(AND(T23=0,T23&lt;&gt;"",U23&lt;&gt;"Z",U23&lt;&gt;""),AND(T23&gt;0,T23&lt;&gt;"",AND(U23&lt;&gt;"W",U23&lt;&gt;"U"),U23&lt;&gt;""),AND(T23="",OR(U23="W",U23="U")))</formula>
    </cfRule>
  </conditionalFormatting>
  <conditionalFormatting sqref="U23:U26 X23:X26 AA23:AA26 AD23:AD26 AG23:AG26 AJ23:AJ26 AM23:AM26 AP23:AP26">
    <cfRule type="expression" dxfId="105" priority="58">
      <formula>OR(AND(T23=0,T23&lt;&gt;"",U23&lt;&gt;"Z",U23&lt;&gt;""),AND(T23&gt;0,T23&lt;&gt;"",AND(U23&lt;&gt;"W",U23&lt;&gt;"U"),U23&lt;&gt;""),AND(T23="",OR(U23="W",U23="U")))</formula>
    </cfRule>
  </conditionalFormatting>
  <conditionalFormatting sqref="V23:V26 Y23:Y26 AB23:AB26 AE23:AE26 AH23:AH26 AK23:AK26 AN23:AN26 AQ23:AQ26">
    <cfRule type="expression" dxfId="104" priority="57">
      <formula xml:space="preserve"> AND(OR(U23="X",U23="U",U23="W"),V23="")</formula>
    </cfRule>
  </conditionalFormatting>
  <conditionalFormatting sqref="T26 W26 Z26 AC26 AF26 AI26 AL26 AO26">
    <cfRule type="expression" dxfId="103" priority="60">
      <formula>OR(COUNTIF(U23:U25,"X")=3,COUNTIF(U23:U25,"Q")=3)</formula>
    </cfRule>
    <cfRule type="expression" dxfId="102" priority="61">
      <formula>IF(OR(SUMPRODUCT(--(T23:T25=""),--(U23:U25=""))&gt;0,COUNTIF(U23:U25,"X")=3,COUNTIF(U23:U25,"Q")=3,COUNTIF(U23:U25,"M")&gt;0),"",SUM(T23:T25)) &lt;&gt; T26</formula>
    </cfRule>
  </conditionalFormatting>
  <conditionalFormatting sqref="U26 X26 AA26 AD26 AG26 AJ26 AM26 AP26">
    <cfRule type="expression" dxfId="101" priority="62">
      <formula>OR(COUNTIF(U23:U25,"X")=3,COUNTIF(U23:U25,"Q")=3)</formula>
    </cfRule>
    <cfRule type="expression" dxfId="100" priority="63">
      <formula>IF(AND(OR(COUNTIF(U23:U25,"Q")=3,COUNTIF(U23:U25,"X")=3),SUM(T23:T25)=0,ISNUMBER(T26)),"",IF(COUNTIF(U23:U25,"M")&gt;0,"M",IF(AND(COUNTIF(U23:U25,U23)=3,OR(U23="X",U23="W",U23="Q",U23="U",U23="Z")),UPPER(U23),""))) &lt;&gt; U26</formula>
    </cfRule>
  </conditionalFormatting>
  <conditionalFormatting sqref="T28:T31 W28:W31 Z28:Z31 AC28:AC31 AF28:AF31 AI28:AI31 AL28:AL31 AO28:AO31">
    <cfRule type="expression" dxfId="99" priority="52">
      <formula>OR(AND(T28=0,T28&lt;&gt;"",U28&lt;&gt;"Z",U28&lt;&gt;""),AND(T28&gt;0,T28&lt;&gt;"",AND(U28&lt;&gt;"W",U28&lt;&gt;"U"),U28&lt;&gt;""),AND(T28="",OR(U28="W",U28="U")))</formula>
    </cfRule>
  </conditionalFormatting>
  <conditionalFormatting sqref="U28:U31 X28:X31 AA28:AA31 AD28:AD31 AG28:AG31 AJ28:AJ31 AM28:AM31 AP28:AP31">
    <cfRule type="expression" dxfId="98" priority="51">
      <formula>OR(AND(T28=0,T28&lt;&gt;"",U28&lt;&gt;"Z",U28&lt;&gt;""),AND(T28&gt;0,T28&lt;&gt;"",AND(U28&lt;&gt;"W",U28&lt;&gt;"U"),U28&lt;&gt;""),AND(T28="",OR(U28="W",U28="U")))</formula>
    </cfRule>
  </conditionalFormatting>
  <conditionalFormatting sqref="V28:V31 Y28:Y31 AB28:AB31 AE28:AE31 AH28:AH31 AK28:AK31 AN28:AN31 AQ28:AQ31">
    <cfRule type="expression" dxfId="97" priority="50">
      <formula xml:space="preserve"> AND(OR(U28="X",U28="U",U28="W"),V28="")</formula>
    </cfRule>
  </conditionalFormatting>
  <conditionalFormatting sqref="T31 W31 Z31 AC31 AF31 AI31 AL31 AO31">
    <cfRule type="expression" dxfId="96" priority="53">
      <formula>OR(COUNTIF(U28:U30,"X")=3,COUNTIF(U28:U30,"Q")=3)</formula>
    </cfRule>
    <cfRule type="expression" dxfId="95" priority="54">
      <formula>IF(OR(SUMPRODUCT(--(T28:T30=""),--(U28:U30=""))&gt;0,COUNTIF(U28:U30,"X")=3,COUNTIF(U28:U30,"Q")=3,COUNTIF(U28:U30,"M")&gt;0),"",SUM(T28:T30)) &lt;&gt; T31</formula>
    </cfRule>
  </conditionalFormatting>
  <conditionalFormatting sqref="U31 X31 AA31 AD31 AG31 AJ31 AM31 AP31">
    <cfRule type="expression" dxfId="94" priority="55">
      <formula>OR(COUNTIF(U28:U30,"X")=3,COUNTIF(U28:U30,"Q")=3)</formula>
    </cfRule>
    <cfRule type="expression" dxfId="93" priority="56">
      <formula>IF(AND(OR(COUNTIF(U28:U30,"Q")=3,COUNTIF(U28:U30,"X")=3),SUM(T28:T30)=0,ISNUMBER(T31)),"",IF(COUNTIF(U28:U30,"M")&gt;0,"M",IF(AND(COUNTIF(U28:U30,U28)=3,OR(U28="X",U28="W",U28="Q",U28="U",U28="Z")),UPPER(U28),""))) &lt;&gt; U31</formula>
    </cfRule>
  </conditionalFormatting>
  <conditionalFormatting sqref="AU18:AU21">
    <cfRule type="expression" dxfId="92" priority="45">
      <formula>OR(AND(AU18=0,AU18&lt;&gt;"",AV18&lt;&gt;"Z",AV18&lt;&gt;""),AND(AU18&gt;0,AU18&lt;&gt;"",AND(AV18&lt;&gt;"W",AV18&lt;&gt;"U"),AV18&lt;&gt;""),AND(AU18="",OR(AV18="W",AV18="U")))</formula>
    </cfRule>
  </conditionalFormatting>
  <conditionalFormatting sqref="AV18:AV21">
    <cfRule type="expression" dxfId="91" priority="44">
      <formula>OR(AND(AU18=0,AU18&lt;&gt;"",AV18&lt;&gt;"Z",AV18&lt;&gt;""),AND(AU18&gt;0,AU18&lt;&gt;"",AND(AV18&lt;&gt;"W",AV18&lt;&gt;"U"),AV18&lt;&gt;""),AND(AU18="",OR(AV18="W",AV18="U")))</formula>
    </cfRule>
  </conditionalFormatting>
  <conditionalFormatting sqref="AW18:AW21">
    <cfRule type="expression" dxfId="90" priority="43">
      <formula xml:space="preserve"> AND(OR(AV18="X",AV18="U",AV18="W"),AW18="")</formula>
    </cfRule>
  </conditionalFormatting>
  <conditionalFormatting sqref="AU21">
    <cfRule type="expression" dxfId="89" priority="46">
      <formula>OR(COUNTIF(AV18:AV20,"X")=3,COUNTIF(AV18:AV20,"Q")=3)</formula>
    </cfRule>
    <cfRule type="expression" dxfId="88" priority="47">
      <formula>IF(OR(SUMPRODUCT(--(AU18:AU20=""),--(AV18:AV20=""))&gt;0,COUNTIF(AV18:AV20,"X")=3,COUNTIF(AV18:AV20,"Q")=3,COUNTIF(AV18:AV20,"M")&gt;0),"",SUM(AU18:AU20)) &lt;&gt; AU21</formula>
    </cfRule>
  </conditionalFormatting>
  <conditionalFormatting sqref="AV21">
    <cfRule type="expression" dxfId="87" priority="48">
      <formula>OR(COUNTIF(AV18:AV20,"X")=3,COUNTIF(AV18:AV20,"Q")=3)</formula>
    </cfRule>
    <cfRule type="expression" dxfId="86" priority="49">
      <formula>IF(AND(OR(COUNTIF(AV18:AV20,"Q")=3,COUNTIF(AV18:AV20,"X")=3),SUM(AU18:AU20)=0,ISNUMBER(AU21)),"",IF(COUNTIF(AV18:AV20,"M")&gt;0,"M",IF(AND(COUNTIF(AV18:AV20,AV18)=3,OR(AV18="X",AV18="W",AV18="Q",AV18="U",AV18="Z")),UPPER(AV18),""))) &lt;&gt; AV21</formula>
    </cfRule>
  </conditionalFormatting>
  <conditionalFormatting sqref="AU23:AU26">
    <cfRule type="expression" dxfId="85" priority="38">
      <formula>OR(AND(AU23=0,AU23&lt;&gt;"",AV23&lt;&gt;"Z",AV23&lt;&gt;""),AND(AU23&gt;0,AU23&lt;&gt;"",AND(AV23&lt;&gt;"W",AV23&lt;&gt;"U"),AV23&lt;&gt;""),AND(AU23="",OR(AV23="W",AV23="U")))</formula>
    </cfRule>
  </conditionalFormatting>
  <conditionalFormatting sqref="AV23:AV26">
    <cfRule type="expression" dxfId="84" priority="37">
      <formula>OR(AND(AU23=0,AU23&lt;&gt;"",AV23&lt;&gt;"Z",AV23&lt;&gt;""),AND(AU23&gt;0,AU23&lt;&gt;"",AND(AV23&lt;&gt;"W",AV23&lt;&gt;"U"),AV23&lt;&gt;""),AND(AU23="",OR(AV23="W",AV23="U")))</formula>
    </cfRule>
  </conditionalFormatting>
  <conditionalFormatting sqref="AW23:AW26">
    <cfRule type="expression" dxfId="83" priority="36">
      <formula xml:space="preserve"> AND(OR(AV23="X",AV23="U",AV23="W"),AW23="")</formula>
    </cfRule>
  </conditionalFormatting>
  <conditionalFormatting sqref="AU26">
    <cfRule type="expression" dxfId="82" priority="39">
      <formula>OR(COUNTIF(AV23:AV25,"X")=3,COUNTIF(AV23:AV25,"Q")=3)</formula>
    </cfRule>
    <cfRule type="expression" dxfId="81" priority="40">
      <formula>IF(OR(SUMPRODUCT(--(AU23:AU25=""),--(AV23:AV25=""))&gt;0,COUNTIF(AV23:AV25,"X")=3,COUNTIF(AV23:AV25,"Q")=3,COUNTIF(AV23:AV25,"M")&gt;0),"",SUM(AU23:AU25)) &lt;&gt; AU26</formula>
    </cfRule>
  </conditionalFormatting>
  <conditionalFormatting sqref="AV26">
    <cfRule type="expression" dxfId="80" priority="41">
      <formula>OR(COUNTIF(AV23:AV25,"X")=3,COUNTIF(AV23:AV25,"Q")=3)</formula>
    </cfRule>
    <cfRule type="expression" dxfId="79" priority="42">
      <formula>IF(AND(OR(COUNTIF(AV23:AV25,"Q")=3,COUNTIF(AV23:AV25,"X")=3),SUM(AU23:AU25)=0,ISNUMBER(AU26)),"",IF(COUNTIF(AV23:AV25,"M")&gt;0,"M",IF(AND(COUNTIF(AV23:AV25,AV23)=3,OR(AV23="X",AV23="W",AV23="Q",AV23="U",AV23="Z")),UPPER(AV23),""))) &lt;&gt; AV26</formula>
    </cfRule>
  </conditionalFormatting>
  <conditionalFormatting sqref="AU28:AU31">
    <cfRule type="expression" dxfId="78" priority="31">
      <formula>OR(AND(AU28=0,AU28&lt;&gt;"",AV28&lt;&gt;"Z",AV28&lt;&gt;""),AND(AU28&gt;0,AU28&lt;&gt;"",AND(AV28&lt;&gt;"W",AV28&lt;&gt;"U"),AV28&lt;&gt;""),AND(AU28="",OR(AV28="W",AV28="U")))</formula>
    </cfRule>
  </conditionalFormatting>
  <conditionalFormatting sqref="AV28:AV31">
    <cfRule type="expression" dxfId="77" priority="30">
      <formula>OR(AND(AU28=0,AU28&lt;&gt;"",AV28&lt;&gt;"Z",AV28&lt;&gt;""),AND(AU28&gt;0,AU28&lt;&gt;"",AND(AV28&lt;&gt;"W",AV28&lt;&gt;"U"),AV28&lt;&gt;""),AND(AU28="",OR(AV28="W",AV28="U")))</formula>
    </cfRule>
  </conditionalFormatting>
  <conditionalFormatting sqref="AW28:AW31">
    <cfRule type="expression" dxfId="76" priority="29">
      <formula xml:space="preserve"> AND(OR(AV28="X",AV28="U",AV28="W"),AW28="")</formula>
    </cfRule>
  </conditionalFormatting>
  <conditionalFormatting sqref="AU31">
    <cfRule type="expression" dxfId="75" priority="32">
      <formula>OR(COUNTIF(AV28:AV30,"X")=3,COUNTIF(AV28:AV30,"Q")=3)</formula>
    </cfRule>
    <cfRule type="expression" dxfId="74" priority="33">
      <formula>IF(OR(SUMPRODUCT(--(AU28:AU30=""),--(AV28:AV30=""))&gt;0,COUNTIF(AV28:AV30,"X")=3,COUNTIF(AV28:AV30,"Q")=3,COUNTIF(AV28:AV30,"M")&gt;0),"",SUM(AU28:AU30)) &lt;&gt; AU31</formula>
    </cfRule>
  </conditionalFormatting>
  <conditionalFormatting sqref="AV31">
    <cfRule type="expression" dxfId="73" priority="34">
      <formula>OR(COUNTIF(AV28:AV30,"X")=3,COUNTIF(AV28:AV30,"Q")=3)</formula>
    </cfRule>
    <cfRule type="expression" dxfId="72" priority="35">
      <formula>IF(AND(OR(COUNTIF(AV28:AV30,"Q")=3,COUNTIF(AV28:AV30,"X")=3),SUM(AU28:AU30)=0,ISNUMBER(AU31)),"",IF(COUNTIF(AV28:AV30,"M")&gt;0,"M",IF(AND(COUNTIF(AV28:AV30,AV28)=3,OR(AV28="X",AV28="W",AV28="Q",AV28="U",AV28="Z")),UPPER(AV28),""))) &lt;&gt; AV31</formula>
    </cfRule>
  </conditionalFormatting>
  <conditionalFormatting sqref="AR16">
    <cfRule type="expression" dxfId="71" priority="24">
      <formula>OR(AND(AR16=0,AR16&lt;&gt;"",AS16&lt;&gt;"Z",AS16&lt;&gt;""),AND(AR16&gt;0,AR16&lt;&gt;"",AND(AS16&lt;&gt;"W",AS16&lt;&gt;"U"),AS16&lt;&gt;""),AND(AR16="",OR(AS16="W",AS16="U")))</formula>
    </cfRule>
  </conditionalFormatting>
  <conditionalFormatting sqref="AS16">
    <cfRule type="expression" dxfId="70" priority="23">
      <formula>OR(AND(AR16=0,AR16&lt;&gt;"",AS16&lt;&gt;"Z",AS16&lt;&gt;""),AND(AR16&gt;0,AR16&lt;&gt;"",AND(AS16&lt;&gt;"W",AS16&lt;&gt;"U"),AS16&lt;&gt;""),AND(AR16="",OR(AS16="W",AS16="U")))</formula>
    </cfRule>
  </conditionalFormatting>
  <conditionalFormatting sqref="AT16">
    <cfRule type="expression" dxfId="69" priority="22">
      <formula xml:space="preserve"> AND(OR(AS16="X",AS16="U",AS16="W"),AT16="")</formula>
    </cfRule>
  </conditionalFormatting>
  <conditionalFormatting sqref="AR16">
    <cfRule type="expression" dxfId="68" priority="25">
      <formula>OR(COUNTIF(AS13:AS15,"X")=3,COUNTIF(AS13:AS15,"Q")=3)</formula>
    </cfRule>
    <cfRule type="expression" dxfId="67" priority="26">
      <formula>IF(OR(SUMPRODUCT(--(AR13:AR15=""),--(AS13:AS15=""))&gt;0,COUNTIF(AS13:AS15,"X")=3,COUNTIF(AS13:AS15,"Q")=3,COUNTIF(AS13:AS15,"M")&gt;0),"",SUM(AR13:AR15)) &lt;&gt; AR16</formula>
    </cfRule>
  </conditionalFormatting>
  <conditionalFormatting sqref="AS16">
    <cfRule type="expression" dxfId="66" priority="27">
      <formula>OR(COUNTIF(AS13:AS15,"X")=3,COUNTIF(AS13:AS15,"Q")=3)</formula>
    </cfRule>
    <cfRule type="expression" dxfId="65" priority="28">
      <formula>IF(AND(OR(COUNTIF(AS13:AS15,"Q")=3,COUNTIF(AS13:AS15,"X")=3),SUM(AR13:AR15)=0,ISNUMBER(AR16)),"",IF(COUNTIF(AS13:AS15,"M")&gt;0,"M",IF(AND(COUNTIF(AS13:AS15,AS13)=3,OR(AS13="X",AS13="W",AS13="Q",AS13="U",AS13="Z")),UPPER(AS13),""))) &lt;&gt; AS16</formula>
    </cfRule>
  </conditionalFormatting>
  <conditionalFormatting sqref="AR21">
    <cfRule type="expression" dxfId="64" priority="17">
      <formula>OR(AND(AR21=0,AR21&lt;&gt;"",AS21&lt;&gt;"Z",AS21&lt;&gt;""),AND(AR21&gt;0,AR21&lt;&gt;"",AND(AS21&lt;&gt;"W",AS21&lt;&gt;"U"),AS21&lt;&gt;""),AND(AR21="",OR(AS21="W",AS21="U")))</formula>
    </cfRule>
  </conditionalFormatting>
  <conditionalFormatting sqref="AS21">
    <cfRule type="expression" dxfId="63" priority="16">
      <formula>OR(AND(AR21=0,AR21&lt;&gt;"",AS21&lt;&gt;"Z",AS21&lt;&gt;""),AND(AR21&gt;0,AR21&lt;&gt;"",AND(AS21&lt;&gt;"W",AS21&lt;&gt;"U"),AS21&lt;&gt;""),AND(AR21="",OR(AS21="W",AS21="U")))</formula>
    </cfRule>
  </conditionalFormatting>
  <conditionalFormatting sqref="AT21">
    <cfRule type="expression" dxfId="62" priority="15">
      <formula xml:space="preserve"> AND(OR(AS21="X",AS21="U",AS21="W"),AT21="")</formula>
    </cfRule>
  </conditionalFormatting>
  <conditionalFormatting sqref="AR21">
    <cfRule type="expression" dxfId="61" priority="18">
      <formula>OR(COUNTIF(AS18:AS20,"X")=3,COUNTIF(AS18:AS20,"Q")=3)</formula>
    </cfRule>
    <cfRule type="expression" dxfId="60" priority="19">
      <formula>IF(OR(SUMPRODUCT(--(AR18:AR20=""),--(AS18:AS20=""))&gt;0,COUNTIF(AS18:AS20,"X")=3,COUNTIF(AS18:AS20,"Q")=3,COUNTIF(AS18:AS20,"M")&gt;0),"",SUM(AR18:AR20)) &lt;&gt; AR21</formula>
    </cfRule>
  </conditionalFormatting>
  <conditionalFormatting sqref="AS21">
    <cfRule type="expression" dxfId="59" priority="20">
      <formula>OR(COUNTIF(AS18:AS20,"X")=3,COUNTIF(AS18:AS20,"Q")=3)</formula>
    </cfRule>
    <cfRule type="expression" dxfId="58" priority="21">
      <formula>IF(AND(OR(COUNTIF(AS18:AS20,"Q")=3,COUNTIF(AS18:AS20,"X")=3),SUM(AR18:AR20)=0,ISNUMBER(AR21)),"",IF(COUNTIF(AS18:AS20,"M")&gt;0,"M",IF(AND(COUNTIF(AS18:AS20,AS18)=3,OR(AS18="X",AS18="W",AS18="Q",AS18="U",AS18="Z")),UPPER(AS18),""))) &lt;&gt; AS21</formula>
    </cfRule>
  </conditionalFormatting>
  <conditionalFormatting sqref="AR26">
    <cfRule type="expression" dxfId="57" priority="10">
      <formula>OR(AND(AR26=0,AR26&lt;&gt;"",AS26&lt;&gt;"Z",AS26&lt;&gt;""),AND(AR26&gt;0,AR26&lt;&gt;"",AND(AS26&lt;&gt;"W",AS26&lt;&gt;"U"),AS26&lt;&gt;""),AND(AR26="",OR(AS26="W",AS26="U")))</formula>
    </cfRule>
  </conditionalFormatting>
  <conditionalFormatting sqref="AS26">
    <cfRule type="expression" dxfId="56" priority="9">
      <formula>OR(AND(AR26=0,AR26&lt;&gt;"",AS26&lt;&gt;"Z",AS26&lt;&gt;""),AND(AR26&gt;0,AR26&lt;&gt;"",AND(AS26&lt;&gt;"W",AS26&lt;&gt;"U"),AS26&lt;&gt;""),AND(AR26="",OR(AS26="W",AS26="U")))</formula>
    </cfRule>
  </conditionalFormatting>
  <conditionalFormatting sqref="AT26">
    <cfRule type="expression" dxfId="55" priority="8">
      <formula xml:space="preserve"> AND(OR(AS26="X",AS26="U",AS26="W"),AT26="")</formula>
    </cfRule>
  </conditionalFormatting>
  <conditionalFormatting sqref="AR26">
    <cfRule type="expression" dxfId="54" priority="11">
      <formula>OR(COUNTIF(AS23:AS25,"X")=3,COUNTIF(AS23:AS25,"Q")=3)</formula>
    </cfRule>
    <cfRule type="expression" dxfId="53" priority="12">
      <formula>IF(OR(SUMPRODUCT(--(AR23:AR25=""),--(AS23:AS25=""))&gt;0,COUNTIF(AS23:AS25,"X")=3,COUNTIF(AS23:AS25,"Q")=3,COUNTIF(AS23:AS25,"M")&gt;0),"",SUM(AR23:AR25)) &lt;&gt; AR26</formula>
    </cfRule>
  </conditionalFormatting>
  <conditionalFormatting sqref="AS26">
    <cfRule type="expression" dxfId="52" priority="13">
      <formula>OR(COUNTIF(AS23:AS25,"X")=3,COUNTIF(AS23:AS25,"Q")=3)</formula>
    </cfRule>
    <cfRule type="expression" dxfId="51" priority="14">
      <formula>IF(AND(OR(COUNTIF(AS23:AS25,"Q")=3,COUNTIF(AS23:AS25,"X")=3),SUM(AR23:AR25)=0,ISNUMBER(AR26)),"",IF(COUNTIF(AS23:AS25,"M")&gt;0,"M",IF(AND(COUNTIF(AS23:AS25,AS23)=3,OR(AS23="X",AS23="W",AS23="Q",AS23="U",AS23="Z")),UPPER(AS23),""))) &lt;&gt; AS26</formula>
    </cfRule>
  </conditionalFormatting>
  <conditionalFormatting sqref="AR31">
    <cfRule type="expression" dxfId="50" priority="3">
      <formula>OR(AND(AR31=0,AR31&lt;&gt;"",AS31&lt;&gt;"Z",AS31&lt;&gt;""),AND(AR31&gt;0,AR31&lt;&gt;"",AND(AS31&lt;&gt;"W",AS31&lt;&gt;"U"),AS31&lt;&gt;""),AND(AR31="",OR(AS31="W",AS31="U")))</formula>
    </cfRule>
  </conditionalFormatting>
  <conditionalFormatting sqref="AS31">
    <cfRule type="expression" dxfId="49" priority="2">
      <formula>OR(AND(AR31=0,AR31&lt;&gt;"",AS31&lt;&gt;"Z",AS31&lt;&gt;""),AND(AR31&gt;0,AR31&lt;&gt;"",AND(AS31&lt;&gt;"W",AS31&lt;&gt;"U"),AS31&lt;&gt;""),AND(AR31="",OR(AS31="W",AS31="U")))</formula>
    </cfRule>
  </conditionalFormatting>
  <conditionalFormatting sqref="AT31">
    <cfRule type="expression" dxfId="48" priority="1">
      <formula xml:space="preserve"> AND(OR(AS31="X",AS31="U",AS31="W"),AT31="")</formula>
    </cfRule>
  </conditionalFormatting>
  <conditionalFormatting sqref="AR31">
    <cfRule type="expression" dxfId="47" priority="4">
      <formula>OR(COUNTIF(AS28:AS30,"X")=3,COUNTIF(AS28:AS30,"Q")=3)</formula>
    </cfRule>
    <cfRule type="expression" dxfId="46" priority="5">
      <formula>IF(OR(SUMPRODUCT(--(AR28:AR30=""),--(AS28:AS30=""))&gt;0,COUNTIF(AS28:AS30,"X")=3,COUNTIF(AS28:AS30,"Q")=3,COUNTIF(AS28:AS30,"M")&gt;0),"",SUM(AR28:AR30)) &lt;&gt; AR31</formula>
    </cfRule>
  </conditionalFormatting>
  <conditionalFormatting sqref="AS31">
    <cfRule type="expression" dxfId="45" priority="6">
      <formula>OR(COUNTIF(AS28:AS30,"X")=3,COUNTIF(AS28:AS30,"Q")=3)</formula>
    </cfRule>
    <cfRule type="expression" dxfId="44" priority="7">
      <formula>IF(AND(OR(COUNTIF(AS28:AS30,"Q")=3,COUNTIF(AS28:AS30,"X")=3),SUM(AR28:AR30)=0,ISNUMBER(AR31)),"",IF(COUNTIF(AS28:AS30,"M")&gt;0,"M",IF(AND(COUNTIF(AS28:AS30,AS28)=3,OR(AS28="X",AS28="W",AS28="Q",AS28="U",AS28="Z")),UPPER(AS28),""))) &lt;&gt; AS31</formula>
    </cfRule>
  </conditionalFormatting>
  <dataValidations count="4">
    <dataValidation allowBlank="1" showInputMessage="1" showErrorMessage="1" sqref="A1:S1048576 AX1:XFD1048576 T32:AW1048576 T17:AW17 T22:AW22 T27:AW27 T1:AW12"/>
    <dataValidation type="decimal" operator="greaterThanOrEqual" allowBlank="1" showInputMessage="1" showErrorMessage="1" errorTitle="Entrée non valide" error="Veuillez entrer une valeur numérique" sqref="T13:T16 T18:T21 T23:T26 T28:T31 W13:W16 W18:W21 W23:W26 W28:W31 Z13:Z16 Z18:Z21 Z23:Z26 Z28:Z31 AC13:AC16 AC18:AC21 AC23:AC26 AC28:AC31 AF13:AF16 AF18:AF21 AF23:AF26 AF28:AF31 AI13:AI16 AI18:AI21 AI23:AI26 AI28:AI31 AL13:AL16 AL18:AL21 AL23:AL26 AL28:AL31 AO13:AO16 AO18:AO21 AO23:AO26 AO28:AO31 AR13:AR16 AR18:AR21 AR23:AR26 AR28:AR31 AU13:AU16 AU18:AU21 AU23:AU26 AU28:AU31">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16 U18:U21 U23:U26 U28:U31 X13:X16 X18:X21 X23:X26 X28:X31 AA13:AA16 AA18:AA21 AA23:AA26 AA28:AA31 AD13:AD16 AD18:AD21 AD23:AD26 AD28:AD31 AG13:AG16 AG18:AG21 AG23:AG26 AG28:AG31 AJ13:AJ16 AJ18:AJ21 AJ23:AJ26 AJ28:AJ31 AM13:AM16 AM18:AM21 AM23:AM26 AM28:AM31 AP13:AP16 AP18:AP21 AP23:AP26 AP28:AP31 AS13:AS16 AS18:AS21 AS23:AS26 AS28:AS31 AV13:AV16 AV18:AV21 AV23:AV26 AV28:AV31">
      <formula1>"M,Q,U,W,X,Z"</formula1>
    </dataValidation>
    <dataValidation type="textLength" allowBlank="1" showInputMessage="1" showErrorMessage="1" errorTitle="Entrée non valide" error="La longueur du texte devrait être comprise entre 2 et 500 caractères" sqref="V13:V16 V18:V21 V23:V26 V28:V31 Y13:Y16 Y18:Y21 Y23:Y26 Y28:Y31 AB13:AB16 AB18:AB21 AB23:AB26 AB28:AB31 AE13:AE16 AE18:AE21 AE23:AE26 AE28:AE31 AH13:AH16 AH18:AH21 AH23:AH26 AH28:AH31 AK13:AK16 AK18:AK21 AK23:AK26 AK28:AK31 AN13:AN16 AN18:AN21 AN23:AN26 AN28:AN31 AQ13:AQ16 AQ18:AQ21 AQ23:AQ26 AQ28:AQ31 AT13:AT16 AT18:AT21 AT23:AT26 AT28:AT31 AW13:AW16 AW18:AW21 AW23:AW26 AW28:AW31">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53" orientation="landscape" horizontalDpi="1200" verticalDpi="1200" r:id="rId1"/>
  <headerFooter>
    <oddFooter>&amp;C&amp;P&amp;R&amp;F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M93"/>
  <sheetViews>
    <sheetView showGridLines="0" topLeftCell="C1" zoomScaleNormal="100" workbookViewId="0">
      <pane ySplit="5" topLeftCell="A6" activePane="bottomLeft" state="frozen"/>
      <selection activeCell="D13" sqref="D13:D27"/>
      <selection pane="bottomLeft" activeCell="C6" sqref="C6"/>
    </sheetView>
  </sheetViews>
  <sheetFormatPr defaultColWidth="9.140625" defaultRowHeight="15" x14ac:dyDescent="0.25"/>
  <cols>
    <col min="1" max="1" width="12.42578125" style="207" hidden="1" customWidth="1"/>
    <col min="2" max="2" width="12.5703125" style="207" hidden="1" customWidth="1"/>
    <col min="3" max="3" width="3.7109375" style="207" customWidth="1"/>
    <col min="4" max="4" width="9.140625" style="236" customWidth="1"/>
    <col min="5" max="5" width="89.140625" style="207" customWidth="1"/>
    <col min="6" max="6" width="12.85546875" style="207" customWidth="1"/>
    <col min="7" max="15" width="6.7109375" style="207" hidden="1" customWidth="1"/>
    <col min="16" max="16" width="8.7109375" style="207" hidden="1" customWidth="1"/>
    <col min="17" max="17" width="6.7109375" style="207" hidden="1" customWidth="1"/>
    <col min="18" max="18" width="6.7109375" style="237" hidden="1" customWidth="1"/>
    <col min="19" max="19" width="8.85546875" style="207" hidden="1" customWidth="1"/>
    <col min="20" max="20" width="12.7109375" style="207" customWidth="1"/>
    <col min="21" max="21" width="2.7109375" style="207" customWidth="1"/>
    <col min="22" max="22" width="5.7109375" style="207" customWidth="1"/>
    <col min="23" max="23" width="3.7109375" style="207" customWidth="1"/>
    <col min="24" max="16384" width="9.140625" style="207"/>
  </cols>
  <sheetData>
    <row r="1" spans="1:65" ht="34.5" customHeight="1" x14ac:dyDescent="0.25">
      <c r="A1" s="201" t="s">
        <v>7</v>
      </c>
      <c r="B1" s="202" t="str">
        <f>VLOOKUP(VAL_Metadata!$B$2,VAL_Drop_Down_Lists!$A$3:$B$213,2,FALSE)</f>
        <v>_X</v>
      </c>
      <c r="C1" s="150"/>
      <c r="D1" s="284" t="s">
        <v>731</v>
      </c>
      <c r="E1" s="152"/>
      <c r="F1" s="153"/>
      <c r="G1" s="152"/>
      <c r="H1" s="152"/>
      <c r="I1" s="152"/>
      <c r="J1" s="152"/>
      <c r="K1" s="152"/>
      <c r="L1" s="152"/>
      <c r="M1" s="152"/>
      <c r="N1" s="152"/>
      <c r="O1" s="152"/>
      <c r="P1" s="152"/>
      <c r="Q1" s="152"/>
      <c r="R1" s="153"/>
      <c r="S1" s="152"/>
      <c r="T1" s="152"/>
      <c r="U1" s="152"/>
      <c r="V1" s="152"/>
      <c r="W1" s="154"/>
      <c r="AY1" s="9"/>
      <c r="AZ1" s="9"/>
      <c r="BA1" s="9"/>
      <c r="BB1" s="9"/>
      <c r="BC1" s="9"/>
      <c r="BD1" s="9"/>
      <c r="BE1" s="9"/>
      <c r="BF1" s="9"/>
      <c r="BG1" s="9"/>
      <c r="BH1" s="9"/>
      <c r="BI1" s="9"/>
      <c r="BJ1" s="9"/>
      <c r="BK1" s="9"/>
      <c r="BL1" s="9"/>
      <c r="BM1" s="9"/>
    </row>
    <row r="2" spans="1:65" ht="3" customHeight="1" x14ac:dyDescent="0.25">
      <c r="A2" s="148" t="s">
        <v>14</v>
      </c>
      <c r="B2" s="155">
        <f>VAL_Metadata!H26</f>
        <v>2015</v>
      </c>
      <c r="C2" s="150"/>
      <c r="D2" s="223"/>
      <c r="E2" s="179"/>
      <c r="F2" s="224"/>
      <c r="G2" s="159"/>
      <c r="H2" s="159"/>
      <c r="I2" s="159"/>
      <c r="J2" s="159"/>
      <c r="K2" s="159"/>
      <c r="L2" s="159"/>
      <c r="M2" s="159"/>
      <c r="N2" s="159"/>
      <c r="O2" s="159"/>
      <c r="P2" s="159"/>
      <c r="Q2" s="159"/>
      <c r="R2" s="158"/>
      <c r="S2" s="159"/>
      <c r="T2" s="159"/>
      <c r="U2" s="159"/>
      <c r="V2" s="159"/>
      <c r="W2" s="154"/>
      <c r="AY2" s="9"/>
      <c r="AZ2" s="9"/>
      <c r="BA2" s="9"/>
      <c r="BB2" s="9"/>
      <c r="BC2" s="9"/>
      <c r="BD2" s="9"/>
      <c r="BE2" s="9"/>
      <c r="BF2" s="9"/>
      <c r="BG2" s="9"/>
      <c r="BH2" s="9"/>
      <c r="BI2" s="9"/>
      <c r="BJ2" s="9"/>
      <c r="BK2" s="9"/>
      <c r="BL2" s="9"/>
      <c r="BM2" s="9"/>
    </row>
    <row r="3" spans="1:65" ht="19.5" customHeight="1" x14ac:dyDescent="0.25">
      <c r="A3" s="154"/>
      <c r="B3" s="154"/>
      <c r="C3" s="150"/>
      <c r="D3" s="285" t="s">
        <v>1888</v>
      </c>
      <c r="E3" s="157"/>
      <c r="F3" s="225"/>
      <c r="G3" s="150"/>
      <c r="H3" s="150"/>
      <c r="I3" s="150"/>
      <c r="J3" s="150"/>
      <c r="K3" s="150"/>
      <c r="L3" s="150"/>
      <c r="M3" s="150"/>
      <c r="N3" s="150"/>
      <c r="O3" s="150"/>
      <c r="P3" s="150"/>
      <c r="Q3" s="150"/>
      <c r="R3" s="156"/>
      <c r="S3" s="150"/>
      <c r="T3" s="150"/>
      <c r="U3" s="150"/>
      <c r="V3" s="150"/>
      <c r="W3" s="154"/>
      <c r="AY3" s="9"/>
      <c r="AZ3" s="9"/>
      <c r="BA3" s="9"/>
      <c r="BB3" s="9"/>
      <c r="BC3" s="9"/>
      <c r="BD3" s="9"/>
      <c r="BE3" s="9"/>
      <c r="BF3" s="9"/>
      <c r="BG3" s="9"/>
      <c r="BH3" s="9"/>
      <c r="BI3" s="9"/>
      <c r="BJ3" s="9"/>
      <c r="BK3" s="9"/>
      <c r="BL3" s="9"/>
      <c r="BM3" s="9"/>
    </row>
    <row r="4" spans="1:65" ht="36" customHeight="1" x14ac:dyDescent="0.25">
      <c r="A4" s="154"/>
      <c r="B4" s="154"/>
      <c r="C4" s="150"/>
      <c r="D4" s="403" t="s">
        <v>1892</v>
      </c>
      <c r="E4" s="403"/>
      <c r="F4" s="403"/>
      <c r="G4" s="403"/>
      <c r="H4" s="403"/>
      <c r="I4" s="403"/>
      <c r="J4" s="403"/>
      <c r="K4" s="403"/>
      <c r="L4" s="403"/>
      <c r="M4" s="403"/>
      <c r="N4" s="403"/>
      <c r="O4" s="403"/>
      <c r="P4" s="403"/>
      <c r="Q4" s="403"/>
      <c r="R4" s="403"/>
      <c r="S4" s="403"/>
      <c r="T4" s="403"/>
      <c r="U4" s="403"/>
      <c r="V4" s="403"/>
      <c r="W4" s="154"/>
      <c r="AY4" s="9"/>
      <c r="AZ4" s="9"/>
      <c r="BA4" s="9"/>
      <c r="BB4" s="9"/>
      <c r="BC4" s="9"/>
      <c r="BD4" s="9"/>
      <c r="BE4" s="9"/>
      <c r="BF4" s="9"/>
      <c r="BG4" s="9"/>
      <c r="BH4" s="9"/>
      <c r="BI4" s="9"/>
      <c r="BJ4" s="9"/>
      <c r="BK4" s="9"/>
      <c r="BL4" s="9"/>
      <c r="BM4" s="9"/>
    </row>
    <row r="5" spans="1:65" ht="42" customHeight="1" x14ac:dyDescent="0.25">
      <c r="A5" s="154"/>
      <c r="B5" s="154"/>
      <c r="C5" s="150"/>
      <c r="D5" s="279" t="s">
        <v>732</v>
      </c>
      <c r="E5" s="253" t="s">
        <v>492</v>
      </c>
      <c r="F5" s="253" t="s">
        <v>732</v>
      </c>
      <c r="G5" s="241"/>
      <c r="H5" s="241"/>
      <c r="I5" s="241"/>
      <c r="J5" s="241"/>
      <c r="K5" s="241"/>
      <c r="L5" s="241"/>
      <c r="M5" s="241"/>
      <c r="N5" s="241"/>
      <c r="O5" s="241"/>
      <c r="P5" s="241"/>
      <c r="Q5" s="241"/>
      <c r="R5" s="242"/>
      <c r="S5" s="241"/>
      <c r="T5" s="354" t="s">
        <v>1884</v>
      </c>
      <c r="U5" s="354"/>
      <c r="V5" s="354"/>
      <c r="W5" s="154"/>
      <c r="AY5" s="9"/>
      <c r="AZ5" s="9"/>
      <c r="BA5" s="9"/>
      <c r="BB5" s="9"/>
      <c r="BC5" s="9"/>
      <c r="BD5" s="9"/>
      <c r="BE5" s="9"/>
      <c r="BF5" s="9"/>
      <c r="BG5" s="9"/>
      <c r="BH5" s="9"/>
      <c r="BI5" s="9"/>
      <c r="BJ5" s="9"/>
      <c r="BK5" s="9"/>
      <c r="BL5" s="9"/>
      <c r="BM5" s="9"/>
    </row>
    <row r="6" spans="1:65" ht="11.25" customHeight="1" x14ac:dyDescent="0.25">
      <c r="A6" s="154"/>
      <c r="B6" s="154"/>
      <c r="C6" s="150"/>
      <c r="D6" s="238" t="s">
        <v>733</v>
      </c>
      <c r="E6" s="150"/>
      <c r="F6" s="150"/>
      <c r="G6" s="150"/>
      <c r="H6" s="150"/>
      <c r="I6" s="150"/>
      <c r="J6" s="150"/>
      <c r="K6" s="150"/>
      <c r="L6" s="150"/>
      <c r="M6" s="150"/>
      <c r="N6" s="150"/>
      <c r="O6" s="150"/>
      <c r="P6" s="150"/>
      <c r="Q6" s="150"/>
      <c r="R6" s="156"/>
      <c r="S6" s="150"/>
      <c r="T6" s="150"/>
      <c r="U6" s="150"/>
      <c r="V6" s="150"/>
      <c r="W6" s="154"/>
      <c r="AY6" s="9"/>
      <c r="AZ6" s="9"/>
      <c r="BA6" s="9"/>
      <c r="BB6" s="9"/>
      <c r="BC6" s="9"/>
      <c r="BD6" s="9"/>
      <c r="BE6" s="9"/>
      <c r="BF6" s="9"/>
      <c r="BG6" s="9"/>
      <c r="BH6" s="9"/>
      <c r="BI6" s="9"/>
      <c r="BJ6" s="9"/>
      <c r="BK6" s="9"/>
      <c r="BL6" s="9"/>
      <c r="BM6" s="9"/>
    </row>
    <row r="7" spans="1:65" ht="21" hidden="1" x14ac:dyDescent="0.25">
      <c r="A7" s="154"/>
      <c r="B7" s="154"/>
      <c r="C7" s="150"/>
      <c r="D7" s="227"/>
      <c r="E7" s="186"/>
      <c r="F7" s="218"/>
      <c r="G7" s="166"/>
      <c r="H7" s="190"/>
      <c r="I7" s="190"/>
      <c r="J7" s="190"/>
      <c r="K7" s="171"/>
      <c r="L7" s="171"/>
      <c r="M7" s="259"/>
      <c r="N7" s="259"/>
      <c r="O7" s="259"/>
      <c r="P7" s="259"/>
      <c r="Q7" s="259"/>
      <c r="R7" s="257"/>
      <c r="S7" s="256" t="s">
        <v>495</v>
      </c>
      <c r="T7" s="166" t="s">
        <v>345</v>
      </c>
      <c r="U7" s="164"/>
      <c r="V7" s="164"/>
      <c r="W7" s="154"/>
      <c r="AY7" s="9"/>
      <c r="AZ7" s="9"/>
      <c r="BA7" s="9"/>
      <c r="BB7" s="9"/>
      <c r="BC7" s="9"/>
      <c r="BD7" s="9"/>
      <c r="BE7" s="9"/>
      <c r="BF7" s="9"/>
      <c r="BG7" s="9"/>
      <c r="BH7" s="9"/>
      <c r="BI7" s="9"/>
      <c r="BJ7" s="9"/>
      <c r="BK7" s="9"/>
      <c r="BL7" s="9"/>
      <c r="BM7" s="9"/>
    </row>
    <row r="8" spans="1:65" ht="21" hidden="1" x14ac:dyDescent="0.25">
      <c r="A8" s="1"/>
      <c r="B8" s="154"/>
      <c r="C8" s="150"/>
      <c r="D8" s="227"/>
      <c r="E8" s="186"/>
      <c r="F8" s="218"/>
      <c r="G8" s="166"/>
      <c r="H8" s="190"/>
      <c r="I8" s="190"/>
      <c r="J8" s="190"/>
      <c r="K8" s="165"/>
      <c r="L8" s="165"/>
      <c r="M8" s="256"/>
      <c r="N8" s="256"/>
      <c r="O8" s="256"/>
      <c r="P8" s="256"/>
      <c r="Q8" s="256"/>
      <c r="R8" s="255"/>
      <c r="S8" s="259" t="s">
        <v>364</v>
      </c>
      <c r="T8" s="166" t="s">
        <v>10</v>
      </c>
      <c r="U8" s="164"/>
      <c r="V8" s="164"/>
      <c r="W8" s="154"/>
      <c r="AY8" s="9"/>
      <c r="AZ8" s="9"/>
      <c r="BA8" s="9"/>
      <c r="BB8" s="9"/>
      <c r="BC8" s="9"/>
      <c r="BD8" s="9"/>
      <c r="BE8" s="9"/>
      <c r="BF8" s="9"/>
      <c r="BG8" s="9"/>
      <c r="BH8" s="9"/>
      <c r="BI8" s="9"/>
      <c r="BJ8" s="9"/>
      <c r="BK8" s="9"/>
      <c r="BL8" s="9"/>
      <c r="BM8" s="9"/>
    </row>
    <row r="9" spans="1:65" ht="21" hidden="1" x14ac:dyDescent="0.25">
      <c r="A9" s="154"/>
      <c r="B9" s="154"/>
      <c r="C9" s="150"/>
      <c r="D9" s="227"/>
      <c r="E9" s="186"/>
      <c r="F9" s="218"/>
      <c r="G9" s="166"/>
      <c r="H9" s="190"/>
      <c r="I9" s="190"/>
      <c r="J9" s="190"/>
      <c r="K9" s="165"/>
      <c r="L9" s="165"/>
      <c r="M9" s="256"/>
      <c r="N9" s="256"/>
      <c r="O9" s="256"/>
      <c r="P9" s="256"/>
      <c r="Q9" s="256"/>
      <c r="R9" s="255"/>
      <c r="S9" s="256" t="s">
        <v>365</v>
      </c>
      <c r="T9" s="166" t="s">
        <v>10</v>
      </c>
      <c r="U9" s="164"/>
      <c r="V9" s="164"/>
      <c r="W9" s="154"/>
      <c r="AY9" s="9"/>
      <c r="AZ9" s="9"/>
      <c r="BA9" s="9"/>
      <c r="BB9" s="9"/>
      <c r="BC9" s="9"/>
      <c r="BD9" s="9"/>
      <c r="BE9" s="9"/>
      <c r="BF9" s="9"/>
      <c r="BG9" s="9"/>
      <c r="BH9" s="9"/>
      <c r="BI9" s="9"/>
      <c r="BJ9" s="9"/>
      <c r="BK9" s="9"/>
      <c r="BL9" s="9"/>
      <c r="BM9" s="9"/>
    </row>
    <row r="10" spans="1:65" ht="21" hidden="1" x14ac:dyDescent="0.25">
      <c r="A10" s="154"/>
      <c r="B10" s="154"/>
      <c r="C10" s="150"/>
      <c r="D10" s="227"/>
      <c r="E10" s="186"/>
      <c r="F10" s="218"/>
      <c r="G10" s="166"/>
      <c r="H10" s="190"/>
      <c r="I10" s="190"/>
      <c r="J10" s="190"/>
      <c r="K10" s="165"/>
      <c r="L10" s="165"/>
      <c r="M10" s="256"/>
      <c r="N10" s="256"/>
      <c r="O10" s="256"/>
      <c r="P10" s="256"/>
      <c r="Q10" s="256"/>
      <c r="R10" s="255"/>
      <c r="S10" s="259" t="s">
        <v>355</v>
      </c>
      <c r="T10" s="166" t="s">
        <v>10</v>
      </c>
      <c r="U10" s="164"/>
      <c r="V10" s="164"/>
      <c r="W10" s="154"/>
      <c r="AY10" s="9"/>
      <c r="AZ10" s="9"/>
      <c r="BA10" s="9"/>
      <c r="BB10" s="9"/>
      <c r="BC10" s="9"/>
      <c r="BD10" s="9"/>
      <c r="BE10" s="9"/>
      <c r="BF10" s="9"/>
      <c r="BG10" s="9"/>
      <c r="BH10" s="9"/>
      <c r="BI10" s="9"/>
      <c r="BJ10" s="9"/>
      <c r="BK10" s="9"/>
      <c r="BL10" s="9"/>
      <c r="BM10" s="9"/>
    </row>
    <row r="11" spans="1:65" ht="45" hidden="1" customHeight="1" x14ac:dyDescent="0.25">
      <c r="A11" s="154"/>
      <c r="B11" s="154"/>
      <c r="C11" s="150"/>
      <c r="D11" s="227"/>
      <c r="E11" s="186"/>
      <c r="F11" s="218"/>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66"/>
      <c r="U11" s="166"/>
      <c r="V11" s="166"/>
      <c r="W11" s="154"/>
      <c r="AY11" s="9"/>
      <c r="AZ11" s="9"/>
      <c r="BA11" s="9"/>
      <c r="BB11" s="9"/>
      <c r="BC11" s="9"/>
      <c r="BD11" s="9"/>
      <c r="BE11" s="9"/>
      <c r="BF11" s="9"/>
      <c r="BG11" s="9"/>
      <c r="BH11" s="9"/>
      <c r="BI11" s="9"/>
      <c r="BJ11" s="9"/>
      <c r="BK11" s="9"/>
      <c r="BL11" s="9"/>
      <c r="BM11" s="9"/>
    </row>
    <row r="12" spans="1:65" ht="5.45" hidden="1" customHeight="1" x14ac:dyDescent="0.25">
      <c r="A12" s="154"/>
      <c r="B12" s="154"/>
      <c r="C12" s="150"/>
      <c r="D12" s="227"/>
      <c r="E12" s="186"/>
      <c r="F12" s="218"/>
      <c r="G12" s="186"/>
      <c r="H12" s="186"/>
      <c r="I12" s="186"/>
      <c r="J12" s="186"/>
      <c r="K12" s="186"/>
      <c r="L12" s="186"/>
      <c r="M12" s="272"/>
      <c r="N12" s="272"/>
      <c r="O12" s="272"/>
      <c r="P12" s="272"/>
      <c r="Q12" s="272"/>
      <c r="R12" s="272"/>
      <c r="S12" s="272"/>
      <c r="T12" s="186"/>
      <c r="U12" s="186"/>
      <c r="V12" s="186"/>
      <c r="W12" s="154"/>
      <c r="AY12" s="9"/>
      <c r="AZ12" s="9"/>
      <c r="BA12" s="9"/>
      <c r="BB12" s="9"/>
      <c r="BC12" s="9"/>
      <c r="BD12" s="9"/>
      <c r="BE12" s="9"/>
      <c r="BF12" s="9"/>
      <c r="BG12" s="9"/>
      <c r="BH12" s="9"/>
      <c r="BI12" s="9"/>
      <c r="BJ12" s="9"/>
      <c r="BK12" s="9"/>
      <c r="BL12" s="9"/>
      <c r="BM12" s="9"/>
    </row>
    <row r="13" spans="1:65" ht="21" customHeight="1" x14ac:dyDescent="0.25">
      <c r="A13" s="154"/>
      <c r="B13" s="154"/>
      <c r="C13" s="150"/>
      <c r="D13" s="281">
        <v>1349</v>
      </c>
      <c r="E13" s="228" t="s">
        <v>660</v>
      </c>
      <c r="F13" s="229" t="s">
        <v>958</v>
      </c>
      <c r="G13" s="169" t="s">
        <v>10</v>
      </c>
      <c r="H13" s="169" t="s">
        <v>10</v>
      </c>
      <c r="I13" s="169" t="s">
        <v>10</v>
      </c>
      <c r="J13" s="169" t="s">
        <v>10</v>
      </c>
      <c r="K13" s="169" t="s">
        <v>10</v>
      </c>
      <c r="L13" s="169" t="s">
        <v>10</v>
      </c>
      <c r="M13" s="257" t="s">
        <v>10</v>
      </c>
      <c r="N13" s="257" t="s">
        <v>10</v>
      </c>
      <c r="O13" s="257" t="s">
        <v>10</v>
      </c>
      <c r="P13" s="257" t="s">
        <v>374</v>
      </c>
      <c r="Q13" s="257" t="s">
        <v>10</v>
      </c>
      <c r="R13" s="255" t="s">
        <v>218</v>
      </c>
      <c r="S13" s="257" t="s">
        <v>538</v>
      </c>
      <c r="T13" s="41"/>
      <c r="U13" s="35"/>
      <c r="V13" s="36"/>
      <c r="W13" s="154"/>
      <c r="AY13" s="9"/>
      <c r="AZ13" s="9"/>
      <c r="BA13" s="9"/>
      <c r="BB13" s="9"/>
      <c r="BC13" s="9"/>
      <c r="BD13" s="9"/>
      <c r="BE13" s="9"/>
      <c r="BF13" s="9"/>
      <c r="BG13" s="9"/>
      <c r="BH13" s="9"/>
      <c r="BI13" s="9"/>
      <c r="BJ13" s="9"/>
      <c r="BK13" s="9"/>
      <c r="BL13" s="9"/>
      <c r="BM13" s="9"/>
    </row>
    <row r="14" spans="1:65" ht="21" customHeight="1" x14ac:dyDescent="0.25">
      <c r="A14" s="154"/>
      <c r="B14" s="154"/>
      <c r="C14" s="150"/>
      <c r="D14" s="281">
        <v>2161</v>
      </c>
      <c r="E14" s="230" t="s">
        <v>734</v>
      </c>
      <c r="F14" s="254"/>
      <c r="G14" s="169" t="s">
        <v>10</v>
      </c>
      <c r="H14" s="169" t="s">
        <v>10</v>
      </c>
      <c r="I14" s="169" t="s">
        <v>10</v>
      </c>
      <c r="J14" s="169" t="s">
        <v>10</v>
      </c>
      <c r="K14" s="169" t="s">
        <v>10</v>
      </c>
      <c r="L14" s="169" t="s">
        <v>10</v>
      </c>
      <c r="M14" s="257" t="s">
        <v>10</v>
      </c>
      <c r="N14" s="257" t="s">
        <v>10</v>
      </c>
      <c r="O14" s="257" t="s">
        <v>10</v>
      </c>
      <c r="P14" s="257" t="s">
        <v>375</v>
      </c>
      <c r="Q14" s="257" t="s">
        <v>10</v>
      </c>
      <c r="R14" s="255" t="s">
        <v>218</v>
      </c>
      <c r="S14" s="257" t="s">
        <v>538</v>
      </c>
      <c r="T14" s="41"/>
      <c r="U14" s="35"/>
      <c r="V14" s="36"/>
      <c r="W14" s="154"/>
      <c r="AY14" s="9"/>
      <c r="AZ14" s="9"/>
      <c r="BA14" s="9"/>
      <c r="BB14" s="9"/>
      <c r="BC14" s="9"/>
      <c r="BD14" s="9"/>
      <c r="BE14" s="9"/>
      <c r="BF14" s="9"/>
      <c r="BG14" s="9"/>
      <c r="BH14" s="9"/>
      <c r="BI14" s="9"/>
      <c r="BJ14" s="9"/>
      <c r="BK14" s="9"/>
      <c r="BL14" s="9"/>
      <c r="BM14" s="9"/>
    </row>
    <row r="15" spans="1:65" ht="21" customHeight="1" x14ac:dyDescent="0.25">
      <c r="A15" s="154"/>
      <c r="B15" s="154"/>
      <c r="C15" s="150"/>
      <c r="D15" s="281">
        <v>2162</v>
      </c>
      <c r="E15" s="230" t="s">
        <v>735</v>
      </c>
      <c r="F15" s="254"/>
      <c r="G15" s="169" t="s">
        <v>10</v>
      </c>
      <c r="H15" s="169" t="s">
        <v>10</v>
      </c>
      <c r="I15" s="169" t="s">
        <v>10</v>
      </c>
      <c r="J15" s="169" t="s">
        <v>10</v>
      </c>
      <c r="K15" s="169" t="s">
        <v>10</v>
      </c>
      <c r="L15" s="169" t="s">
        <v>10</v>
      </c>
      <c r="M15" s="257" t="s">
        <v>10</v>
      </c>
      <c r="N15" s="257" t="s">
        <v>10</v>
      </c>
      <c r="O15" s="257" t="s">
        <v>10</v>
      </c>
      <c r="P15" s="257" t="s">
        <v>376</v>
      </c>
      <c r="Q15" s="257" t="s">
        <v>10</v>
      </c>
      <c r="R15" s="255" t="s">
        <v>218</v>
      </c>
      <c r="S15" s="257" t="s">
        <v>538</v>
      </c>
      <c r="T15" s="41"/>
      <c r="U15" s="35"/>
      <c r="V15" s="36"/>
      <c r="W15" s="154"/>
      <c r="AY15" s="9"/>
      <c r="AZ15" s="9"/>
      <c r="BA15" s="9"/>
      <c r="BB15" s="9"/>
      <c r="BC15" s="9"/>
      <c r="BD15" s="9"/>
      <c r="BE15" s="9"/>
      <c r="BF15" s="9"/>
      <c r="BG15" s="9"/>
      <c r="BH15" s="9"/>
      <c r="BI15" s="9"/>
      <c r="BJ15" s="9"/>
      <c r="BK15" s="9"/>
      <c r="BL15" s="9"/>
      <c r="BM15" s="9"/>
    </row>
    <row r="16" spans="1:65" ht="21" customHeight="1" x14ac:dyDescent="0.25">
      <c r="A16" s="154"/>
      <c r="B16" s="154"/>
      <c r="C16" s="150"/>
      <c r="D16" s="281">
        <v>2163</v>
      </c>
      <c r="E16" s="230" t="s">
        <v>736</v>
      </c>
      <c r="F16" s="254"/>
      <c r="G16" s="169" t="s">
        <v>10</v>
      </c>
      <c r="H16" s="169" t="s">
        <v>10</v>
      </c>
      <c r="I16" s="169" t="s">
        <v>10</v>
      </c>
      <c r="J16" s="169" t="s">
        <v>10</v>
      </c>
      <c r="K16" s="169" t="s">
        <v>10</v>
      </c>
      <c r="L16" s="169" t="s">
        <v>10</v>
      </c>
      <c r="M16" s="257" t="s">
        <v>10</v>
      </c>
      <c r="N16" s="257" t="s">
        <v>10</v>
      </c>
      <c r="O16" s="257" t="s">
        <v>10</v>
      </c>
      <c r="P16" s="257" t="s">
        <v>377</v>
      </c>
      <c r="Q16" s="257" t="s">
        <v>10</v>
      </c>
      <c r="R16" s="255" t="s">
        <v>218</v>
      </c>
      <c r="S16" s="257" t="s">
        <v>538</v>
      </c>
      <c r="T16" s="41"/>
      <c r="U16" s="35"/>
      <c r="V16" s="36"/>
      <c r="W16" s="154"/>
      <c r="AY16" s="9"/>
      <c r="AZ16" s="9"/>
      <c r="BA16" s="9"/>
      <c r="BB16" s="9"/>
      <c r="BC16" s="9"/>
      <c r="BD16" s="9"/>
      <c r="BE16" s="9"/>
      <c r="BF16" s="9"/>
      <c r="BG16" s="9"/>
      <c r="BH16" s="9"/>
      <c r="BI16" s="9"/>
      <c r="BJ16" s="9"/>
      <c r="BK16" s="9"/>
      <c r="BL16" s="9"/>
      <c r="BM16" s="9"/>
    </row>
    <row r="17" spans="1:65" ht="21" customHeight="1" x14ac:dyDescent="0.25">
      <c r="A17" s="154"/>
      <c r="B17" s="154"/>
      <c r="C17" s="150"/>
      <c r="D17" s="281">
        <v>2164</v>
      </c>
      <c r="E17" s="230" t="s">
        <v>737</v>
      </c>
      <c r="F17" s="254"/>
      <c r="G17" s="169" t="s">
        <v>10</v>
      </c>
      <c r="H17" s="169" t="s">
        <v>10</v>
      </c>
      <c r="I17" s="169" t="s">
        <v>10</v>
      </c>
      <c r="J17" s="169" t="s">
        <v>10</v>
      </c>
      <c r="K17" s="169" t="s">
        <v>10</v>
      </c>
      <c r="L17" s="169" t="s">
        <v>10</v>
      </c>
      <c r="M17" s="257" t="s">
        <v>10</v>
      </c>
      <c r="N17" s="257" t="s">
        <v>10</v>
      </c>
      <c r="O17" s="257" t="s">
        <v>10</v>
      </c>
      <c r="P17" s="257" t="s">
        <v>378</v>
      </c>
      <c r="Q17" s="257" t="s">
        <v>10</v>
      </c>
      <c r="R17" s="255" t="s">
        <v>218</v>
      </c>
      <c r="S17" s="257" t="s">
        <v>538</v>
      </c>
      <c r="T17" s="41"/>
      <c r="U17" s="35"/>
      <c r="V17" s="36"/>
      <c r="W17" s="154"/>
      <c r="AY17" s="9"/>
      <c r="AZ17" s="9"/>
      <c r="BA17" s="9"/>
      <c r="BB17" s="9"/>
      <c r="BC17" s="9"/>
      <c r="BD17" s="9"/>
      <c r="BE17" s="9"/>
      <c r="BF17" s="9"/>
      <c r="BG17" s="9"/>
      <c r="BH17" s="9"/>
      <c r="BI17" s="9"/>
      <c r="BJ17" s="9"/>
      <c r="BK17" s="9"/>
      <c r="BL17" s="9"/>
      <c r="BM17" s="9"/>
    </row>
    <row r="18" spans="1:65" ht="21" customHeight="1" x14ac:dyDescent="0.25">
      <c r="A18" s="154"/>
      <c r="B18" s="154"/>
      <c r="C18" s="150"/>
      <c r="D18" s="281">
        <v>2165</v>
      </c>
      <c r="E18" s="230" t="s">
        <v>959</v>
      </c>
      <c r="F18" s="254"/>
      <c r="G18" s="169" t="s">
        <v>10</v>
      </c>
      <c r="H18" s="169" t="s">
        <v>10</v>
      </c>
      <c r="I18" s="169" t="s">
        <v>10</v>
      </c>
      <c r="J18" s="169" t="s">
        <v>10</v>
      </c>
      <c r="K18" s="169" t="s">
        <v>10</v>
      </c>
      <c r="L18" s="169" t="s">
        <v>10</v>
      </c>
      <c r="M18" s="257" t="s">
        <v>10</v>
      </c>
      <c r="N18" s="257" t="s">
        <v>10</v>
      </c>
      <c r="O18" s="257" t="s">
        <v>10</v>
      </c>
      <c r="P18" s="257" t="s">
        <v>379</v>
      </c>
      <c r="Q18" s="257" t="s">
        <v>10</v>
      </c>
      <c r="R18" s="255" t="s">
        <v>218</v>
      </c>
      <c r="S18" s="257" t="s">
        <v>538</v>
      </c>
      <c r="T18" s="41"/>
      <c r="U18" s="35"/>
      <c r="V18" s="36"/>
      <c r="W18" s="154"/>
      <c r="AY18" s="9"/>
      <c r="AZ18" s="9"/>
      <c r="BA18" s="9"/>
      <c r="BB18" s="9"/>
      <c r="BC18" s="9"/>
      <c r="BD18" s="9"/>
      <c r="BE18" s="9"/>
      <c r="BF18" s="9"/>
      <c r="BG18" s="9"/>
      <c r="BH18" s="9"/>
      <c r="BI18" s="9"/>
      <c r="BJ18" s="9"/>
      <c r="BK18" s="9"/>
      <c r="BL18" s="9"/>
      <c r="BM18" s="9"/>
    </row>
    <row r="19" spans="1:65" ht="21" customHeight="1" x14ac:dyDescent="0.25">
      <c r="A19" s="154"/>
      <c r="B19" s="154"/>
      <c r="C19" s="150"/>
      <c r="D19" s="281">
        <v>2166</v>
      </c>
      <c r="E19" s="230" t="s">
        <v>738</v>
      </c>
      <c r="F19" s="254"/>
      <c r="G19" s="169" t="s">
        <v>10</v>
      </c>
      <c r="H19" s="169" t="s">
        <v>10</v>
      </c>
      <c r="I19" s="169" t="s">
        <v>10</v>
      </c>
      <c r="J19" s="169" t="s">
        <v>10</v>
      </c>
      <c r="K19" s="169" t="s">
        <v>10</v>
      </c>
      <c r="L19" s="169" t="s">
        <v>10</v>
      </c>
      <c r="M19" s="257" t="s">
        <v>10</v>
      </c>
      <c r="N19" s="257" t="s">
        <v>10</v>
      </c>
      <c r="O19" s="257" t="s">
        <v>10</v>
      </c>
      <c r="P19" s="257" t="s">
        <v>380</v>
      </c>
      <c r="Q19" s="257" t="s">
        <v>10</v>
      </c>
      <c r="R19" s="255" t="s">
        <v>218</v>
      </c>
      <c r="S19" s="257" t="s">
        <v>538</v>
      </c>
      <c r="T19" s="41"/>
      <c r="U19" s="35"/>
      <c r="V19" s="36"/>
      <c r="W19" s="154"/>
      <c r="AY19" s="9"/>
      <c r="AZ19" s="9"/>
      <c r="BA19" s="9"/>
      <c r="BB19" s="9"/>
      <c r="BC19" s="9"/>
      <c r="BD19" s="9"/>
      <c r="BE19" s="9"/>
      <c r="BF19" s="9"/>
      <c r="BG19" s="9"/>
      <c r="BH19" s="9"/>
      <c r="BI19" s="9"/>
      <c r="BJ19" s="9"/>
      <c r="BK19" s="9"/>
      <c r="BL19" s="9"/>
      <c r="BM19" s="9"/>
    </row>
    <row r="20" spans="1:65" ht="21" customHeight="1" x14ac:dyDescent="0.25">
      <c r="A20" s="154"/>
      <c r="B20" s="154"/>
      <c r="C20" s="150"/>
      <c r="D20" s="281">
        <v>2310</v>
      </c>
      <c r="E20" s="230" t="s">
        <v>661</v>
      </c>
      <c r="F20" s="229" t="s">
        <v>958</v>
      </c>
      <c r="G20" s="169" t="s">
        <v>10</v>
      </c>
      <c r="H20" s="169" t="s">
        <v>10</v>
      </c>
      <c r="I20" s="169" t="s">
        <v>10</v>
      </c>
      <c r="J20" s="169" t="s">
        <v>10</v>
      </c>
      <c r="K20" s="169" t="s">
        <v>10</v>
      </c>
      <c r="L20" s="169" t="s">
        <v>10</v>
      </c>
      <c r="M20" s="257" t="s">
        <v>10</v>
      </c>
      <c r="N20" s="257" t="s">
        <v>10</v>
      </c>
      <c r="O20" s="257" t="s">
        <v>10</v>
      </c>
      <c r="P20" s="257" t="s">
        <v>381</v>
      </c>
      <c r="Q20" s="257" t="s">
        <v>10</v>
      </c>
      <c r="R20" s="255" t="s">
        <v>218</v>
      </c>
      <c r="S20" s="257" t="s">
        <v>538</v>
      </c>
      <c r="T20" s="41"/>
      <c r="U20" s="35"/>
      <c r="V20" s="36"/>
      <c r="W20" s="154"/>
      <c r="AY20" s="9"/>
      <c r="AZ20" s="9"/>
      <c r="BA20" s="9"/>
      <c r="BB20" s="9"/>
      <c r="BC20" s="9"/>
      <c r="BD20" s="9"/>
      <c r="BE20" s="9"/>
      <c r="BF20" s="9"/>
      <c r="BG20" s="9"/>
      <c r="BH20" s="9"/>
      <c r="BI20" s="9"/>
      <c r="BJ20" s="9"/>
      <c r="BK20" s="9"/>
      <c r="BL20" s="9"/>
      <c r="BM20" s="9"/>
    </row>
    <row r="21" spans="1:65" ht="21" customHeight="1" x14ac:dyDescent="0.25">
      <c r="A21" s="154"/>
      <c r="B21" s="154"/>
      <c r="C21" s="150"/>
      <c r="D21" s="281">
        <v>2353</v>
      </c>
      <c r="E21" s="230" t="s">
        <v>739</v>
      </c>
      <c r="F21" s="230"/>
      <c r="G21" s="169" t="s">
        <v>10</v>
      </c>
      <c r="H21" s="169" t="s">
        <v>10</v>
      </c>
      <c r="I21" s="169" t="s">
        <v>10</v>
      </c>
      <c r="J21" s="169" t="s">
        <v>10</v>
      </c>
      <c r="K21" s="169" t="s">
        <v>10</v>
      </c>
      <c r="L21" s="169" t="s">
        <v>10</v>
      </c>
      <c r="M21" s="257" t="s">
        <v>10</v>
      </c>
      <c r="N21" s="257" t="s">
        <v>10</v>
      </c>
      <c r="O21" s="257" t="s">
        <v>10</v>
      </c>
      <c r="P21" s="257" t="s">
        <v>382</v>
      </c>
      <c r="Q21" s="257" t="s">
        <v>10</v>
      </c>
      <c r="R21" s="255" t="s">
        <v>218</v>
      </c>
      <c r="S21" s="257" t="s">
        <v>538</v>
      </c>
      <c r="T21" s="41"/>
      <c r="U21" s="35"/>
      <c r="V21" s="36"/>
      <c r="W21" s="154"/>
      <c r="AY21" s="9"/>
      <c r="AZ21" s="9"/>
      <c r="BA21" s="9"/>
      <c r="BB21" s="9"/>
      <c r="BC21" s="9"/>
      <c r="BD21" s="9"/>
      <c r="BE21" s="9"/>
      <c r="BF21" s="9"/>
      <c r="BG21" s="9"/>
      <c r="BH21" s="9"/>
      <c r="BI21" s="9"/>
      <c r="BJ21" s="9"/>
      <c r="BK21" s="9"/>
      <c r="BL21" s="9"/>
      <c r="BM21" s="9"/>
    </row>
    <row r="22" spans="1:65" ht="21" customHeight="1" x14ac:dyDescent="0.25">
      <c r="A22" s="154"/>
      <c r="B22" s="154"/>
      <c r="C22" s="150"/>
      <c r="D22" s="281">
        <v>2354</v>
      </c>
      <c r="E22" s="230" t="s">
        <v>740</v>
      </c>
      <c r="F22" s="230"/>
      <c r="G22" s="169" t="s">
        <v>10</v>
      </c>
      <c r="H22" s="169" t="s">
        <v>10</v>
      </c>
      <c r="I22" s="169" t="s">
        <v>10</v>
      </c>
      <c r="J22" s="169" t="s">
        <v>10</v>
      </c>
      <c r="K22" s="169" t="s">
        <v>10</v>
      </c>
      <c r="L22" s="169" t="s">
        <v>10</v>
      </c>
      <c r="M22" s="257" t="s">
        <v>10</v>
      </c>
      <c r="N22" s="257" t="s">
        <v>10</v>
      </c>
      <c r="O22" s="257" t="s">
        <v>10</v>
      </c>
      <c r="P22" s="257" t="s">
        <v>383</v>
      </c>
      <c r="Q22" s="257" t="s">
        <v>10</v>
      </c>
      <c r="R22" s="255" t="s">
        <v>218</v>
      </c>
      <c r="S22" s="257" t="s">
        <v>538</v>
      </c>
      <c r="T22" s="41"/>
      <c r="U22" s="35"/>
      <c r="V22" s="36"/>
      <c r="W22" s="154"/>
      <c r="AY22" s="9"/>
      <c r="AZ22" s="9"/>
      <c r="BA22" s="9"/>
      <c r="BB22" s="9"/>
      <c r="BC22" s="9"/>
      <c r="BD22" s="9"/>
      <c r="BE22" s="9"/>
      <c r="BF22" s="9"/>
      <c r="BG22" s="9"/>
      <c r="BH22" s="9"/>
      <c r="BI22" s="9"/>
      <c r="BJ22" s="9"/>
      <c r="BK22" s="9"/>
      <c r="BL22" s="9"/>
      <c r="BM22" s="9"/>
    </row>
    <row r="23" spans="1:65" ht="21" customHeight="1" x14ac:dyDescent="0.25">
      <c r="A23" s="154"/>
      <c r="B23" s="154"/>
      <c r="C23" s="150"/>
      <c r="D23" s="281">
        <v>2355</v>
      </c>
      <c r="E23" s="230" t="s">
        <v>741</v>
      </c>
      <c r="F23" s="230"/>
      <c r="G23" s="169" t="s">
        <v>10</v>
      </c>
      <c r="H23" s="169" t="s">
        <v>10</v>
      </c>
      <c r="I23" s="169" t="s">
        <v>10</v>
      </c>
      <c r="J23" s="169" t="s">
        <v>10</v>
      </c>
      <c r="K23" s="169" t="s">
        <v>10</v>
      </c>
      <c r="L23" s="169" t="s">
        <v>10</v>
      </c>
      <c r="M23" s="257" t="s">
        <v>10</v>
      </c>
      <c r="N23" s="257" t="s">
        <v>10</v>
      </c>
      <c r="O23" s="257" t="s">
        <v>10</v>
      </c>
      <c r="P23" s="257" t="s">
        <v>384</v>
      </c>
      <c r="Q23" s="257" t="s">
        <v>10</v>
      </c>
      <c r="R23" s="255" t="s">
        <v>218</v>
      </c>
      <c r="S23" s="257" t="s">
        <v>538</v>
      </c>
      <c r="T23" s="41"/>
      <c r="U23" s="35"/>
      <c r="V23" s="36"/>
      <c r="W23" s="154"/>
      <c r="AY23" s="9"/>
      <c r="AZ23" s="9"/>
      <c r="BA23" s="9"/>
      <c r="BB23" s="9"/>
      <c r="BC23" s="9"/>
      <c r="BD23" s="9"/>
      <c r="BE23" s="9"/>
      <c r="BF23" s="9"/>
      <c r="BG23" s="9"/>
      <c r="BH23" s="9"/>
      <c r="BI23" s="9"/>
      <c r="BJ23" s="9"/>
      <c r="BK23" s="9"/>
      <c r="BL23" s="9"/>
      <c r="BM23" s="9"/>
    </row>
    <row r="24" spans="1:65" ht="21" customHeight="1" x14ac:dyDescent="0.25">
      <c r="A24" s="154"/>
      <c r="B24" s="154"/>
      <c r="C24" s="150"/>
      <c r="D24" s="281">
        <v>2431</v>
      </c>
      <c r="E24" s="230" t="s">
        <v>662</v>
      </c>
      <c r="F24" s="229" t="s">
        <v>958</v>
      </c>
      <c r="G24" s="169" t="s">
        <v>10</v>
      </c>
      <c r="H24" s="169" t="s">
        <v>10</v>
      </c>
      <c r="I24" s="169" t="s">
        <v>10</v>
      </c>
      <c r="J24" s="169" t="s">
        <v>10</v>
      </c>
      <c r="K24" s="169" t="s">
        <v>10</v>
      </c>
      <c r="L24" s="169" t="s">
        <v>10</v>
      </c>
      <c r="M24" s="257" t="s">
        <v>10</v>
      </c>
      <c r="N24" s="257" t="s">
        <v>10</v>
      </c>
      <c r="O24" s="257" t="s">
        <v>10</v>
      </c>
      <c r="P24" s="257" t="s">
        <v>385</v>
      </c>
      <c r="Q24" s="257" t="s">
        <v>10</v>
      </c>
      <c r="R24" s="255" t="s">
        <v>218</v>
      </c>
      <c r="S24" s="257" t="s">
        <v>538</v>
      </c>
      <c r="T24" s="41"/>
      <c r="U24" s="35"/>
      <c r="V24" s="36"/>
      <c r="W24" s="154"/>
      <c r="AY24" s="9"/>
      <c r="AZ24" s="9"/>
      <c r="BA24" s="9"/>
      <c r="BB24" s="9"/>
      <c r="BC24" s="9"/>
      <c r="BD24" s="9"/>
      <c r="BE24" s="9"/>
      <c r="BF24" s="9"/>
      <c r="BG24" s="9"/>
      <c r="BH24" s="9"/>
      <c r="BI24" s="9"/>
      <c r="BJ24" s="9"/>
      <c r="BK24" s="9"/>
      <c r="BL24" s="9"/>
      <c r="BM24" s="9"/>
    </row>
    <row r="25" spans="1:65" ht="21" customHeight="1" x14ac:dyDescent="0.25">
      <c r="A25" s="154"/>
      <c r="B25" s="154"/>
      <c r="C25" s="150"/>
      <c r="D25" s="281">
        <v>2513</v>
      </c>
      <c r="E25" s="230" t="s">
        <v>663</v>
      </c>
      <c r="F25" s="229" t="s">
        <v>958</v>
      </c>
      <c r="G25" s="169" t="s">
        <v>10</v>
      </c>
      <c r="H25" s="169" t="s">
        <v>10</v>
      </c>
      <c r="I25" s="169" t="s">
        <v>10</v>
      </c>
      <c r="J25" s="169" t="s">
        <v>10</v>
      </c>
      <c r="K25" s="169" t="s">
        <v>10</v>
      </c>
      <c r="L25" s="169" t="s">
        <v>10</v>
      </c>
      <c r="M25" s="257" t="s">
        <v>10</v>
      </c>
      <c r="N25" s="257" t="s">
        <v>10</v>
      </c>
      <c r="O25" s="257" t="s">
        <v>10</v>
      </c>
      <c r="P25" s="257" t="s">
        <v>386</v>
      </c>
      <c r="Q25" s="257" t="s">
        <v>10</v>
      </c>
      <c r="R25" s="255" t="s">
        <v>218</v>
      </c>
      <c r="S25" s="257" t="s">
        <v>538</v>
      </c>
      <c r="T25" s="41"/>
      <c r="U25" s="35"/>
      <c r="V25" s="36"/>
      <c r="W25" s="154"/>
      <c r="AY25" s="9"/>
      <c r="AZ25" s="9"/>
      <c r="BA25" s="9"/>
      <c r="BB25" s="9"/>
      <c r="BC25" s="9"/>
      <c r="BD25" s="9"/>
      <c r="BE25" s="9"/>
      <c r="BF25" s="9"/>
      <c r="BG25" s="9"/>
      <c r="BH25" s="9"/>
      <c r="BI25" s="9"/>
      <c r="BJ25" s="9"/>
      <c r="BK25" s="9"/>
      <c r="BL25" s="9"/>
      <c r="BM25" s="9"/>
    </row>
    <row r="26" spans="1:65" ht="21" customHeight="1" x14ac:dyDescent="0.25">
      <c r="A26" s="154"/>
      <c r="B26" s="154"/>
      <c r="C26" s="150"/>
      <c r="D26" s="281">
        <v>2621</v>
      </c>
      <c r="E26" s="230" t="s">
        <v>956</v>
      </c>
      <c r="F26" s="254"/>
      <c r="G26" s="169" t="s">
        <v>10</v>
      </c>
      <c r="H26" s="169" t="s">
        <v>10</v>
      </c>
      <c r="I26" s="169" t="s">
        <v>10</v>
      </c>
      <c r="J26" s="169" t="s">
        <v>10</v>
      </c>
      <c r="K26" s="169" t="s">
        <v>10</v>
      </c>
      <c r="L26" s="169" t="s">
        <v>10</v>
      </c>
      <c r="M26" s="257" t="s">
        <v>10</v>
      </c>
      <c r="N26" s="257" t="s">
        <v>10</v>
      </c>
      <c r="O26" s="257" t="s">
        <v>10</v>
      </c>
      <c r="P26" s="257" t="s">
        <v>387</v>
      </c>
      <c r="Q26" s="257" t="s">
        <v>10</v>
      </c>
      <c r="R26" s="255" t="s">
        <v>218</v>
      </c>
      <c r="S26" s="257" t="s">
        <v>538</v>
      </c>
      <c r="T26" s="41"/>
      <c r="U26" s="35"/>
      <c r="V26" s="36"/>
      <c r="W26" s="154"/>
      <c r="AY26" s="9"/>
      <c r="AZ26" s="9"/>
      <c r="BA26" s="9"/>
      <c r="BB26" s="9"/>
      <c r="BC26" s="9"/>
      <c r="BD26" s="9"/>
      <c r="BE26" s="9"/>
      <c r="BF26" s="9"/>
      <c r="BG26" s="9"/>
      <c r="BH26" s="9"/>
      <c r="BI26" s="9"/>
      <c r="BJ26" s="9"/>
      <c r="BK26" s="9"/>
      <c r="BL26" s="9"/>
      <c r="BM26" s="9"/>
    </row>
    <row r="27" spans="1:65" ht="21" customHeight="1" x14ac:dyDescent="0.25">
      <c r="A27" s="154"/>
      <c r="B27" s="154"/>
      <c r="C27" s="150"/>
      <c r="D27" s="281">
        <v>2622</v>
      </c>
      <c r="E27" s="230" t="s">
        <v>957</v>
      </c>
      <c r="F27" s="254"/>
      <c r="G27" s="169" t="s">
        <v>10</v>
      </c>
      <c r="H27" s="169" t="s">
        <v>10</v>
      </c>
      <c r="I27" s="169" t="s">
        <v>10</v>
      </c>
      <c r="J27" s="169" t="s">
        <v>10</v>
      </c>
      <c r="K27" s="169" t="s">
        <v>10</v>
      </c>
      <c r="L27" s="169" t="s">
        <v>10</v>
      </c>
      <c r="M27" s="257" t="s">
        <v>10</v>
      </c>
      <c r="N27" s="257" t="s">
        <v>10</v>
      </c>
      <c r="O27" s="257" t="s">
        <v>10</v>
      </c>
      <c r="P27" s="257" t="s">
        <v>388</v>
      </c>
      <c r="Q27" s="257" t="s">
        <v>10</v>
      </c>
      <c r="R27" s="255" t="s">
        <v>218</v>
      </c>
      <c r="S27" s="257" t="s">
        <v>538</v>
      </c>
      <c r="T27" s="41"/>
      <c r="U27" s="35"/>
      <c r="V27" s="36"/>
      <c r="W27" s="154"/>
      <c r="AY27" s="9"/>
      <c r="AZ27" s="9"/>
      <c r="BA27" s="9"/>
      <c r="BB27" s="9"/>
      <c r="BC27" s="9"/>
      <c r="BD27" s="9"/>
      <c r="BE27" s="9"/>
      <c r="BF27" s="9"/>
      <c r="BG27" s="9"/>
      <c r="BH27" s="9"/>
      <c r="BI27" s="9"/>
      <c r="BJ27" s="9"/>
      <c r="BK27" s="9"/>
      <c r="BL27" s="9"/>
      <c r="BM27" s="9"/>
    </row>
    <row r="28" spans="1:65" ht="21" customHeight="1" x14ac:dyDescent="0.25">
      <c r="A28" s="154"/>
      <c r="B28" s="154"/>
      <c r="C28" s="150"/>
      <c r="D28" s="281">
        <v>2632</v>
      </c>
      <c r="E28" s="230" t="s">
        <v>960</v>
      </c>
      <c r="F28" s="254"/>
      <c r="G28" s="169" t="s">
        <v>10</v>
      </c>
      <c r="H28" s="169" t="s">
        <v>10</v>
      </c>
      <c r="I28" s="169" t="s">
        <v>10</v>
      </c>
      <c r="J28" s="169" t="s">
        <v>10</v>
      </c>
      <c r="K28" s="169" t="s">
        <v>10</v>
      </c>
      <c r="L28" s="169" t="s">
        <v>10</v>
      </c>
      <c r="M28" s="257" t="s">
        <v>10</v>
      </c>
      <c r="N28" s="257" t="s">
        <v>10</v>
      </c>
      <c r="O28" s="257" t="s">
        <v>10</v>
      </c>
      <c r="P28" s="257" t="s">
        <v>389</v>
      </c>
      <c r="Q28" s="257" t="s">
        <v>10</v>
      </c>
      <c r="R28" s="255" t="s">
        <v>218</v>
      </c>
      <c r="S28" s="257" t="s">
        <v>538</v>
      </c>
      <c r="T28" s="41"/>
      <c r="U28" s="35"/>
      <c r="V28" s="36"/>
      <c r="W28" s="154"/>
      <c r="AY28" s="9"/>
      <c r="AZ28" s="9"/>
      <c r="BA28" s="9"/>
      <c r="BB28" s="9"/>
      <c r="BC28" s="9"/>
      <c r="BD28" s="9"/>
      <c r="BE28" s="9"/>
      <c r="BF28" s="9"/>
      <c r="BG28" s="9"/>
      <c r="BH28" s="9"/>
      <c r="BI28" s="9"/>
      <c r="BJ28" s="9"/>
      <c r="BK28" s="9"/>
      <c r="BL28" s="9"/>
      <c r="BM28" s="9"/>
    </row>
    <row r="29" spans="1:65" ht="21" customHeight="1" x14ac:dyDescent="0.25">
      <c r="A29" s="154"/>
      <c r="B29" s="154"/>
      <c r="C29" s="150"/>
      <c r="D29" s="281">
        <v>2641</v>
      </c>
      <c r="E29" s="230" t="s">
        <v>742</v>
      </c>
      <c r="F29" s="254"/>
      <c r="G29" s="169" t="s">
        <v>10</v>
      </c>
      <c r="H29" s="169" t="s">
        <v>10</v>
      </c>
      <c r="I29" s="169" t="s">
        <v>10</v>
      </c>
      <c r="J29" s="169" t="s">
        <v>10</v>
      </c>
      <c r="K29" s="169" t="s">
        <v>10</v>
      </c>
      <c r="L29" s="169" t="s">
        <v>10</v>
      </c>
      <c r="M29" s="257" t="s">
        <v>10</v>
      </c>
      <c r="N29" s="257" t="s">
        <v>10</v>
      </c>
      <c r="O29" s="257" t="s">
        <v>10</v>
      </c>
      <c r="P29" s="257" t="s">
        <v>390</v>
      </c>
      <c r="Q29" s="257" t="s">
        <v>10</v>
      </c>
      <c r="R29" s="255" t="s">
        <v>218</v>
      </c>
      <c r="S29" s="257" t="s">
        <v>538</v>
      </c>
      <c r="T29" s="41"/>
      <c r="U29" s="35"/>
      <c r="V29" s="36"/>
      <c r="W29" s="154"/>
      <c r="AY29" s="9"/>
      <c r="AZ29" s="9"/>
      <c r="BA29" s="9"/>
      <c r="BB29" s="9"/>
      <c r="BC29" s="9"/>
      <c r="BD29" s="9"/>
      <c r="BE29" s="9"/>
      <c r="BF29" s="9"/>
      <c r="BG29" s="9"/>
      <c r="BH29" s="9"/>
      <c r="BI29" s="9"/>
      <c r="BJ29" s="9"/>
      <c r="BK29" s="9"/>
      <c r="BL29" s="9"/>
      <c r="BM29" s="9"/>
    </row>
    <row r="30" spans="1:65" ht="21" customHeight="1" x14ac:dyDescent="0.25">
      <c r="A30" s="154"/>
      <c r="B30" s="154"/>
      <c r="C30" s="150"/>
      <c r="D30" s="281">
        <v>2642</v>
      </c>
      <c r="E30" s="230" t="s">
        <v>743</v>
      </c>
      <c r="F30" s="254"/>
      <c r="G30" s="169" t="s">
        <v>10</v>
      </c>
      <c r="H30" s="169" t="s">
        <v>10</v>
      </c>
      <c r="I30" s="169" t="s">
        <v>10</v>
      </c>
      <c r="J30" s="169" t="s">
        <v>10</v>
      </c>
      <c r="K30" s="169" t="s">
        <v>10</v>
      </c>
      <c r="L30" s="169" t="s">
        <v>10</v>
      </c>
      <c r="M30" s="257" t="s">
        <v>10</v>
      </c>
      <c r="N30" s="257" t="s">
        <v>10</v>
      </c>
      <c r="O30" s="257" t="s">
        <v>10</v>
      </c>
      <c r="P30" s="257" t="s">
        <v>391</v>
      </c>
      <c r="Q30" s="257" t="s">
        <v>10</v>
      </c>
      <c r="R30" s="255" t="s">
        <v>218</v>
      </c>
      <c r="S30" s="257" t="s">
        <v>538</v>
      </c>
      <c r="T30" s="41"/>
      <c r="U30" s="35"/>
      <c r="V30" s="36"/>
      <c r="W30" s="154"/>
      <c r="AY30" s="9"/>
      <c r="AZ30" s="9"/>
      <c r="BA30" s="9"/>
      <c r="BB30" s="9"/>
      <c r="BC30" s="9"/>
      <c r="BD30" s="9"/>
      <c r="BE30" s="9"/>
      <c r="BF30" s="9"/>
      <c r="BG30" s="9"/>
      <c r="BH30" s="9"/>
      <c r="BI30" s="9"/>
      <c r="BJ30" s="9"/>
      <c r="BK30" s="9"/>
      <c r="BL30" s="9"/>
      <c r="BM30" s="9"/>
    </row>
    <row r="31" spans="1:65" ht="21" customHeight="1" x14ac:dyDescent="0.25">
      <c r="A31" s="154"/>
      <c r="B31" s="154"/>
      <c r="C31" s="150"/>
      <c r="D31" s="281">
        <v>2643</v>
      </c>
      <c r="E31" s="230" t="s">
        <v>744</v>
      </c>
      <c r="F31" s="254"/>
      <c r="G31" s="169" t="s">
        <v>10</v>
      </c>
      <c r="H31" s="169" t="s">
        <v>10</v>
      </c>
      <c r="I31" s="169" t="s">
        <v>10</v>
      </c>
      <c r="J31" s="169" t="s">
        <v>10</v>
      </c>
      <c r="K31" s="169" t="s">
        <v>10</v>
      </c>
      <c r="L31" s="169" t="s">
        <v>10</v>
      </c>
      <c r="M31" s="257" t="s">
        <v>10</v>
      </c>
      <c r="N31" s="257" t="s">
        <v>10</v>
      </c>
      <c r="O31" s="257" t="s">
        <v>10</v>
      </c>
      <c r="P31" s="257" t="s">
        <v>392</v>
      </c>
      <c r="Q31" s="257" t="s">
        <v>10</v>
      </c>
      <c r="R31" s="255" t="s">
        <v>218</v>
      </c>
      <c r="S31" s="257" t="s">
        <v>538</v>
      </c>
      <c r="T31" s="41"/>
      <c r="U31" s="35"/>
      <c r="V31" s="36"/>
      <c r="W31" s="154"/>
      <c r="AY31" s="9"/>
      <c r="AZ31" s="9"/>
      <c r="BA31" s="9"/>
      <c r="BB31" s="9"/>
      <c r="BC31" s="9"/>
      <c r="BD31" s="9"/>
      <c r="BE31" s="9"/>
      <c r="BF31" s="9"/>
      <c r="BG31" s="9"/>
      <c r="BH31" s="9"/>
      <c r="BI31" s="9"/>
      <c r="BJ31" s="9"/>
      <c r="BK31" s="9"/>
      <c r="BL31" s="9"/>
      <c r="BM31" s="9"/>
    </row>
    <row r="32" spans="1:65" ht="21" customHeight="1" x14ac:dyDescent="0.25">
      <c r="A32" s="154"/>
      <c r="B32" s="154"/>
      <c r="C32" s="150"/>
      <c r="D32" s="281">
        <v>2651</v>
      </c>
      <c r="E32" s="230" t="s">
        <v>745</v>
      </c>
      <c r="F32" s="254"/>
      <c r="G32" s="169" t="s">
        <v>10</v>
      </c>
      <c r="H32" s="169" t="s">
        <v>10</v>
      </c>
      <c r="I32" s="169" t="s">
        <v>10</v>
      </c>
      <c r="J32" s="169" t="s">
        <v>10</v>
      </c>
      <c r="K32" s="169" t="s">
        <v>10</v>
      </c>
      <c r="L32" s="169" t="s">
        <v>10</v>
      </c>
      <c r="M32" s="257" t="s">
        <v>10</v>
      </c>
      <c r="N32" s="257" t="s">
        <v>10</v>
      </c>
      <c r="O32" s="257" t="s">
        <v>10</v>
      </c>
      <c r="P32" s="257" t="s">
        <v>393</v>
      </c>
      <c r="Q32" s="257" t="s">
        <v>10</v>
      </c>
      <c r="R32" s="255" t="s">
        <v>218</v>
      </c>
      <c r="S32" s="257" t="s">
        <v>538</v>
      </c>
      <c r="T32" s="41"/>
      <c r="U32" s="35"/>
      <c r="V32" s="36"/>
      <c r="W32" s="154"/>
      <c r="AY32" s="9"/>
      <c r="AZ32" s="9"/>
      <c r="BA32" s="9"/>
      <c r="BB32" s="9"/>
      <c r="BC32" s="9"/>
      <c r="BD32" s="9"/>
      <c r="BE32" s="9"/>
      <c r="BF32" s="9"/>
      <c r="BG32" s="9"/>
      <c r="BH32" s="9"/>
      <c r="BI32" s="9"/>
      <c r="BJ32" s="9"/>
      <c r="BK32" s="9"/>
      <c r="BL32" s="9"/>
      <c r="BM32" s="9"/>
    </row>
    <row r="33" spans="1:65" ht="21" customHeight="1" x14ac:dyDescent="0.25">
      <c r="A33" s="154"/>
      <c r="B33" s="154"/>
      <c r="C33" s="150"/>
      <c r="D33" s="281">
        <v>2652</v>
      </c>
      <c r="E33" s="230" t="s">
        <v>746</v>
      </c>
      <c r="F33" s="254"/>
      <c r="G33" s="169" t="s">
        <v>10</v>
      </c>
      <c r="H33" s="169" t="s">
        <v>10</v>
      </c>
      <c r="I33" s="169" t="s">
        <v>10</v>
      </c>
      <c r="J33" s="169" t="s">
        <v>10</v>
      </c>
      <c r="K33" s="169" t="s">
        <v>10</v>
      </c>
      <c r="L33" s="169" t="s">
        <v>10</v>
      </c>
      <c r="M33" s="257" t="s">
        <v>10</v>
      </c>
      <c r="N33" s="257" t="s">
        <v>10</v>
      </c>
      <c r="O33" s="257" t="s">
        <v>10</v>
      </c>
      <c r="P33" s="257" t="s">
        <v>394</v>
      </c>
      <c r="Q33" s="257" t="s">
        <v>10</v>
      </c>
      <c r="R33" s="255" t="s">
        <v>218</v>
      </c>
      <c r="S33" s="257" t="s">
        <v>538</v>
      </c>
      <c r="T33" s="41"/>
      <c r="U33" s="35"/>
      <c r="V33" s="36"/>
      <c r="W33" s="154"/>
      <c r="AY33" s="9"/>
      <c r="AZ33" s="9"/>
      <c r="BA33" s="9"/>
      <c r="BB33" s="9"/>
      <c r="BC33" s="9"/>
      <c r="BD33" s="9"/>
      <c r="BE33" s="9"/>
      <c r="BF33" s="9"/>
      <c r="BG33" s="9"/>
      <c r="BH33" s="9"/>
      <c r="BI33" s="9"/>
      <c r="BJ33" s="9"/>
      <c r="BK33" s="9"/>
      <c r="BL33" s="9"/>
      <c r="BM33" s="9"/>
    </row>
    <row r="34" spans="1:65" ht="21" customHeight="1" x14ac:dyDescent="0.25">
      <c r="A34" s="154"/>
      <c r="B34" s="154"/>
      <c r="C34" s="150"/>
      <c r="D34" s="281">
        <v>2653</v>
      </c>
      <c r="E34" s="230" t="s">
        <v>747</v>
      </c>
      <c r="F34" s="254"/>
      <c r="G34" s="169" t="s">
        <v>10</v>
      </c>
      <c r="H34" s="169" t="s">
        <v>10</v>
      </c>
      <c r="I34" s="169" t="s">
        <v>10</v>
      </c>
      <c r="J34" s="169" t="s">
        <v>10</v>
      </c>
      <c r="K34" s="169" t="s">
        <v>10</v>
      </c>
      <c r="L34" s="169" t="s">
        <v>10</v>
      </c>
      <c r="M34" s="257" t="s">
        <v>10</v>
      </c>
      <c r="N34" s="257" t="s">
        <v>10</v>
      </c>
      <c r="O34" s="257" t="s">
        <v>10</v>
      </c>
      <c r="P34" s="257" t="s">
        <v>395</v>
      </c>
      <c r="Q34" s="257" t="s">
        <v>10</v>
      </c>
      <c r="R34" s="255" t="s">
        <v>218</v>
      </c>
      <c r="S34" s="257" t="s">
        <v>538</v>
      </c>
      <c r="T34" s="41"/>
      <c r="U34" s="35"/>
      <c r="V34" s="36"/>
      <c r="W34" s="154"/>
      <c r="AY34" s="9"/>
      <c r="AZ34" s="9"/>
      <c r="BA34" s="9"/>
      <c r="BB34" s="9"/>
      <c r="BC34" s="9"/>
      <c r="BD34" s="9"/>
      <c r="BE34" s="9"/>
      <c r="BF34" s="9"/>
      <c r="BG34" s="9"/>
      <c r="BH34" s="9"/>
      <c r="BI34" s="9"/>
      <c r="BJ34" s="9"/>
      <c r="BK34" s="9"/>
      <c r="BL34" s="9"/>
      <c r="BM34" s="9"/>
    </row>
    <row r="35" spans="1:65" ht="21" customHeight="1" x14ac:dyDescent="0.25">
      <c r="A35" s="154"/>
      <c r="B35" s="154"/>
      <c r="C35" s="150"/>
      <c r="D35" s="281">
        <v>2654</v>
      </c>
      <c r="E35" s="230" t="s">
        <v>748</v>
      </c>
      <c r="F35" s="254"/>
      <c r="G35" s="169" t="s">
        <v>10</v>
      </c>
      <c r="H35" s="169" t="s">
        <v>10</v>
      </c>
      <c r="I35" s="169" t="s">
        <v>10</v>
      </c>
      <c r="J35" s="169" t="s">
        <v>10</v>
      </c>
      <c r="K35" s="169" t="s">
        <v>10</v>
      </c>
      <c r="L35" s="169" t="s">
        <v>10</v>
      </c>
      <c r="M35" s="257" t="s">
        <v>10</v>
      </c>
      <c r="N35" s="257" t="s">
        <v>10</v>
      </c>
      <c r="O35" s="257" t="s">
        <v>10</v>
      </c>
      <c r="P35" s="257" t="s">
        <v>396</v>
      </c>
      <c r="Q35" s="257" t="s">
        <v>10</v>
      </c>
      <c r="R35" s="255" t="s">
        <v>218</v>
      </c>
      <c r="S35" s="257" t="s">
        <v>538</v>
      </c>
      <c r="T35" s="41"/>
      <c r="U35" s="35"/>
      <c r="V35" s="36"/>
      <c r="W35" s="154"/>
      <c r="AY35" s="9"/>
      <c r="AZ35" s="9"/>
      <c r="BA35" s="9"/>
      <c r="BB35" s="9"/>
      <c r="BC35" s="9"/>
      <c r="BD35" s="9"/>
      <c r="BE35" s="9"/>
      <c r="BF35" s="9"/>
      <c r="BG35" s="9"/>
      <c r="BH35" s="9"/>
      <c r="BI35" s="9"/>
      <c r="BJ35" s="9"/>
      <c r="BK35" s="9"/>
      <c r="BL35" s="9"/>
      <c r="BM35" s="9"/>
    </row>
    <row r="36" spans="1:65" ht="21" customHeight="1" x14ac:dyDescent="0.25">
      <c r="A36" s="154"/>
      <c r="B36" s="154"/>
      <c r="C36" s="150"/>
      <c r="D36" s="281">
        <v>2655</v>
      </c>
      <c r="E36" s="230" t="s">
        <v>749</v>
      </c>
      <c r="F36" s="254"/>
      <c r="G36" s="169" t="s">
        <v>10</v>
      </c>
      <c r="H36" s="169" t="s">
        <v>10</v>
      </c>
      <c r="I36" s="169" t="s">
        <v>10</v>
      </c>
      <c r="J36" s="169" t="s">
        <v>10</v>
      </c>
      <c r="K36" s="169" t="s">
        <v>10</v>
      </c>
      <c r="L36" s="169" t="s">
        <v>10</v>
      </c>
      <c r="M36" s="257" t="s">
        <v>10</v>
      </c>
      <c r="N36" s="257" t="s">
        <v>10</v>
      </c>
      <c r="O36" s="257" t="s">
        <v>10</v>
      </c>
      <c r="P36" s="257" t="s">
        <v>397</v>
      </c>
      <c r="Q36" s="257" t="s">
        <v>10</v>
      </c>
      <c r="R36" s="255" t="s">
        <v>218</v>
      </c>
      <c r="S36" s="257" t="s">
        <v>538</v>
      </c>
      <c r="T36" s="41"/>
      <c r="U36" s="35"/>
      <c r="V36" s="36"/>
      <c r="W36" s="154"/>
      <c r="AY36" s="9"/>
      <c r="AZ36" s="9"/>
      <c r="BA36" s="9"/>
      <c r="BB36" s="9"/>
      <c r="BC36" s="9"/>
      <c r="BD36" s="9"/>
      <c r="BE36" s="9"/>
      <c r="BF36" s="9"/>
      <c r="BG36" s="9"/>
      <c r="BH36" s="9"/>
      <c r="BI36" s="9"/>
      <c r="BJ36" s="9"/>
      <c r="BK36" s="9"/>
      <c r="BL36" s="9"/>
      <c r="BM36" s="9"/>
    </row>
    <row r="37" spans="1:65" ht="21" customHeight="1" x14ac:dyDescent="0.25">
      <c r="A37" s="154"/>
      <c r="B37" s="154"/>
      <c r="C37" s="150"/>
      <c r="D37" s="281">
        <v>2656</v>
      </c>
      <c r="E37" s="230" t="s">
        <v>750</v>
      </c>
      <c r="F37" s="254"/>
      <c r="G37" s="169" t="s">
        <v>10</v>
      </c>
      <c r="H37" s="169" t="s">
        <v>10</v>
      </c>
      <c r="I37" s="169" t="s">
        <v>10</v>
      </c>
      <c r="J37" s="169" t="s">
        <v>10</v>
      </c>
      <c r="K37" s="169" t="s">
        <v>10</v>
      </c>
      <c r="L37" s="169" t="s">
        <v>10</v>
      </c>
      <c r="M37" s="257" t="s">
        <v>10</v>
      </c>
      <c r="N37" s="257" t="s">
        <v>10</v>
      </c>
      <c r="O37" s="257" t="s">
        <v>10</v>
      </c>
      <c r="P37" s="257" t="s">
        <v>398</v>
      </c>
      <c r="Q37" s="257" t="s">
        <v>10</v>
      </c>
      <c r="R37" s="255" t="s">
        <v>218</v>
      </c>
      <c r="S37" s="257" t="s">
        <v>538</v>
      </c>
      <c r="T37" s="41"/>
      <c r="U37" s="35"/>
      <c r="V37" s="36"/>
      <c r="W37" s="154"/>
      <c r="AY37" s="9"/>
      <c r="AZ37" s="9"/>
      <c r="BA37" s="9"/>
      <c r="BB37" s="9"/>
      <c r="BC37" s="9"/>
      <c r="BD37" s="9"/>
      <c r="BE37" s="9"/>
      <c r="BF37" s="9"/>
      <c r="BG37" s="9"/>
      <c r="BH37" s="9"/>
      <c r="BI37" s="9"/>
      <c r="BJ37" s="9"/>
      <c r="BK37" s="9"/>
      <c r="BL37" s="9"/>
      <c r="BM37" s="9"/>
    </row>
    <row r="38" spans="1:65" ht="21" customHeight="1" x14ac:dyDescent="0.25">
      <c r="A38" s="154"/>
      <c r="B38" s="154"/>
      <c r="C38" s="150"/>
      <c r="D38" s="281">
        <v>2659</v>
      </c>
      <c r="E38" s="230" t="s">
        <v>751</v>
      </c>
      <c r="F38" s="254"/>
      <c r="G38" s="169" t="s">
        <v>10</v>
      </c>
      <c r="H38" s="169" t="s">
        <v>10</v>
      </c>
      <c r="I38" s="169" t="s">
        <v>10</v>
      </c>
      <c r="J38" s="169" t="s">
        <v>10</v>
      </c>
      <c r="K38" s="169" t="s">
        <v>10</v>
      </c>
      <c r="L38" s="169" t="s">
        <v>10</v>
      </c>
      <c r="M38" s="257" t="s">
        <v>10</v>
      </c>
      <c r="N38" s="257" t="s">
        <v>10</v>
      </c>
      <c r="O38" s="257" t="s">
        <v>10</v>
      </c>
      <c r="P38" s="257" t="s">
        <v>399</v>
      </c>
      <c r="Q38" s="257" t="s">
        <v>10</v>
      </c>
      <c r="R38" s="255" t="s">
        <v>218</v>
      </c>
      <c r="S38" s="257" t="s">
        <v>538</v>
      </c>
      <c r="T38" s="41"/>
      <c r="U38" s="35"/>
      <c r="V38" s="36"/>
      <c r="W38" s="154"/>
      <c r="AY38" s="9"/>
      <c r="AZ38" s="9"/>
      <c r="BA38" s="9"/>
      <c r="BB38" s="9"/>
      <c r="BC38" s="9"/>
      <c r="BD38" s="9"/>
      <c r="BE38" s="9"/>
      <c r="BF38" s="9"/>
      <c r="BG38" s="9"/>
      <c r="BH38" s="9"/>
      <c r="BI38" s="9"/>
      <c r="BJ38" s="9"/>
      <c r="BK38" s="9"/>
      <c r="BL38" s="9"/>
      <c r="BM38" s="9"/>
    </row>
    <row r="39" spans="1:65" ht="21" customHeight="1" x14ac:dyDescent="0.25">
      <c r="A39" s="154"/>
      <c r="B39" s="154"/>
      <c r="C39" s="150"/>
      <c r="D39" s="281">
        <v>3118</v>
      </c>
      <c r="E39" s="230" t="s">
        <v>752</v>
      </c>
      <c r="F39" s="254"/>
      <c r="G39" s="169" t="s">
        <v>10</v>
      </c>
      <c r="H39" s="169" t="s">
        <v>10</v>
      </c>
      <c r="I39" s="169" t="s">
        <v>10</v>
      </c>
      <c r="J39" s="169" t="s">
        <v>10</v>
      </c>
      <c r="K39" s="169" t="s">
        <v>10</v>
      </c>
      <c r="L39" s="169" t="s">
        <v>10</v>
      </c>
      <c r="M39" s="257" t="s">
        <v>10</v>
      </c>
      <c r="N39" s="257" t="s">
        <v>10</v>
      </c>
      <c r="O39" s="257" t="s">
        <v>10</v>
      </c>
      <c r="P39" s="257" t="s">
        <v>400</v>
      </c>
      <c r="Q39" s="257" t="s">
        <v>10</v>
      </c>
      <c r="R39" s="255" t="s">
        <v>218</v>
      </c>
      <c r="S39" s="257" t="s">
        <v>538</v>
      </c>
      <c r="T39" s="41"/>
      <c r="U39" s="35"/>
      <c r="V39" s="36"/>
      <c r="W39" s="154"/>
      <c r="AY39" s="9"/>
      <c r="AZ39" s="9"/>
      <c r="BA39" s="9"/>
      <c r="BB39" s="9"/>
      <c r="BC39" s="9"/>
      <c r="BD39" s="9"/>
      <c r="BE39" s="9"/>
      <c r="BF39" s="9"/>
      <c r="BG39" s="9"/>
      <c r="BH39" s="9"/>
      <c r="BI39" s="9"/>
      <c r="BJ39" s="9"/>
      <c r="BK39" s="9"/>
      <c r="BL39" s="9"/>
      <c r="BM39" s="9"/>
    </row>
    <row r="40" spans="1:65" ht="21" customHeight="1" x14ac:dyDescent="0.25">
      <c r="A40" s="154"/>
      <c r="B40" s="154"/>
      <c r="C40" s="150"/>
      <c r="D40" s="281">
        <v>3431</v>
      </c>
      <c r="E40" s="230" t="s">
        <v>753</v>
      </c>
      <c r="F40" s="254"/>
      <c r="G40" s="169" t="s">
        <v>10</v>
      </c>
      <c r="H40" s="169" t="s">
        <v>10</v>
      </c>
      <c r="I40" s="169" t="s">
        <v>10</v>
      </c>
      <c r="J40" s="169" t="s">
        <v>10</v>
      </c>
      <c r="K40" s="169" t="s">
        <v>10</v>
      </c>
      <c r="L40" s="169" t="s">
        <v>10</v>
      </c>
      <c r="M40" s="257" t="s">
        <v>10</v>
      </c>
      <c r="N40" s="257" t="s">
        <v>10</v>
      </c>
      <c r="O40" s="257" t="s">
        <v>10</v>
      </c>
      <c r="P40" s="257" t="s">
        <v>401</v>
      </c>
      <c r="Q40" s="257" t="s">
        <v>10</v>
      </c>
      <c r="R40" s="255" t="s">
        <v>218</v>
      </c>
      <c r="S40" s="257" t="s">
        <v>538</v>
      </c>
      <c r="T40" s="41"/>
      <c r="U40" s="35"/>
      <c r="V40" s="36"/>
      <c r="W40" s="154"/>
      <c r="AY40" s="9"/>
      <c r="AZ40" s="9"/>
      <c r="BA40" s="9"/>
      <c r="BB40" s="9"/>
      <c r="BC40" s="9"/>
      <c r="BD40" s="9"/>
      <c r="BE40" s="9"/>
      <c r="BF40" s="9"/>
      <c r="BG40" s="9"/>
      <c r="BH40" s="9"/>
      <c r="BI40" s="9"/>
      <c r="BJ40" s="9"/>
      <c r="BK40" s="9"/>
      <c r="BL40" s="9"/>
      <c r="BM40" s="9"/>
    </row>
    <row r="41" spans="1:65" ht="21" customHeight="1" x14ac:dyDescent="0.25">
      <c r="A41" s="154"/>
      <c r="B41" s="154"/>
      <c r="C41" s="150"/>
      <c r="D41" s="281">
        <v>3432</v>
      </c>
      <c r="E41" s="230" t="s">
        <v>754</v>
      </c>
      <c r="F41" s="254"/>
      <c r="G41" s="169" t="s">
        <v>10</v>
      </c>
      <c r="H41" s="169" t="s">
        <v>10</v>
      </c>
      <c r="I41" s="169" t="s">
        <v>10</v>
      </c>
      <c r="J41" s="169" t="s">
        <v>10</v>
      </c>
      <c r="K41" s="169" t="s">
        <v>10</v>
      </c>
      <c r="L41" s="169" t="s">
        <v>10</v>
      </c>
      <c r="M41" s="257" t="s">
        <v>10</v>
      </c>
      <c r="N41" s="257" t="s">
        <v>10</v>
      </c>
      <c r="O41" s="257" t="s">
        <v>10</v>
      </c>
      <c r="P41" s="257" t="s">
        <v>402</v>
      </c>
      <c r="Q41" s="257" t="s">
        <v>10</v>
      </c>
      <c r="R41" s="255" t="s">
        <v>218</v>
      </c>
      <c r="S41" s="257" t="s">
        <v>538</v>
      </c>
      <c r="T41" s="41"/>
      <c r="U41" s="35"/>
      <c r="V41" s="36"/>
      <c r="W41" s="154"/>
      <c r="AY41" s="9"/>
      <c r="AZ41" s="9"/>
      <c r="BA41" s="9"/>
      <c r="BB41" s="9"/>
      <c r="BC41" s="9"/>
      <c r="BD41" s="9"/>
      <c r="BE41" s="9"/>
      <c r="BF41" s="9"/>
      <c r="BG41" s="9"/>
      <c r="BH41" s="9"/>
      <c r="BI41" s="9"/>
      <c r="BJ41" s="9"/>
      <c r="BK41" s="9"/>
      <c r="BL41" s="9"/>
      <c r="BM41" s="9"/>
    </row>
    <row r="42" spans="1:65" ht="21" customHeight="1" x14ac:dyDescent="0.25">
      <c r="A42" s="154"/>
      <c r="B42" s="154"/>
      <c r="C42" s="150"/>
      <c r="D42" s="281">
        <v>3433</v>
      </c>
      <c r="E42" s="230" t="s">
        <v>755</v>
      </c>
      <c r="F42" s="254"/>
      <c r="G42" s="169" t="s">
        <v>10</v>
      </c>
      <c r="H42" s="169" t="s">
        <v>10</v>
      </c>
      <c r="I42" s="169" t="s">
        <v>10</v>
      </c>
      <c r="J42" s="169" t="s">
        <v>10</v>
      </c>
      <c r="K42" s="169" t="s">
        <v>10</v>
      </c>
      <c r="L42" s="169" t="s">
        <v>10</v>
      </c>
      <c r="M42" s="257" t="s">
        <v>10</v>
      </c>
      <c r="N42" s="257" t="s">
        <v>10</v>
      </c>
      <c r="O42" s="257" t="s">
        <v>10</v>
      </c>
      <c r="P42" s="257" t="s">
        <v>403</v>
      </c>
      <c r="Q42" s="257" t="s">
        <v>10</v>
      </c>
      <c r="R42" s="255" t="s">
        <v>218</v>
      </c>
      <c r="S42" s="257" t="s">
        <v>538</v>
      </c>
      <c r="T42" s="41"/>
      <c r="U42" s="35"/>
      <c r="V42" s="36"/>
      <c r="W42" s="154"/>
      <c r="AY42" s="9"/>
      <c r="AZ42" s="9"/>
      <c r="BA42" s="9"/>
      <c r="BB42" s="9"/>
      <c r="BC42" s="9"/>
      <c r="BD42" s="9"/>
      <c r="BE42" s="9"/>
      <c r="BF42" s="9"/>
      <c r="BG42" s="9"/>
      <c r="BH42" s="9"/>
      <c r="BI42" s="9"/>
      <c r="BJ42" s="9"/>
      <c r="BK42" s="9"/>
      <c r="BL42" s="9"/>
      <c r="BM42" s="9"/>
    </row>
    <row r="43" spans="1:65" ht="21" customHeight="1" x14ac:dyDescent="0.25">
      <c r="A43" s="154"/>
      <c r="B43" s="154"/>
      <c r="C43" s="150"/>
      <c r="D43" s="281">
        <v>3435</v>
      </c>
      <c r="E43" s="230" t="s">
        <v>756</v>
      </c>
      <c r="F43" s="254"/>
      <c r="G43" s="169" t="s">
        <v>10</v>
      </c>
      <c r="H43" s="169" t="s">
        <v>10</v>
      </c>
      <c r="I43" s="169" t="s">
        <v>10</v>
      </c>
      <c r="J43" s="169" t="s">
        <v>10</v>
      </c>
      <c r="K43" s="169" t="s">
        <v>10</v>
      </c>
      <c r="L43" s="169" t="s">
        <v>10</v>
      </c>
      <c r="M43" s="257" t="s">
        <v>10</v>
      </c>
      <c r="N43" s="257" t="s">
        <v>10</v>
      </c>
      <c r="O43" s="257" t="s">
        <v>10</v>
      </c>
      <c r="P43" s="257" t="s">
        <v>404</v>
      </c>
      <c r="Q43" s="257" t="s">
        <v>10</v>
      </c>
      <c r="R43" s="255" t="s">
        <v>218</v>
      </c>
      <c r="S43" s="257" t="s">
        <v>538</v>
      </c>
      <c r="T43" s="41"/>
      <c r="U43" s="35"/>
      <c r="V43" s="36"/>
      <c r="W43" s="154"/>
      <c r="AY43" s="9"/>
      <c r="AZ43" s="9"/>
      <c r="BA43" s="9"/>
      <c r="BB43" s="9"/>
      <c r="BC43" s="9"/>
      <c r="BD43" s="9"/>
      <c r="BE43" s="9"/>
      <c r="BF43" s="9"/>
      <c r="BG43" s="9"/>
      <c r="BH43" s="9"/>
      <c r="BI43" s="9"/>
      <c r="BJ43" s="9"/>
      <c r="BK43" s="9"/>
      <c r="BL43" s="9"/>
      <c r="BM43" s="9"/>
    </row>
    <row r="44" spans="1:65" ht="21" customHeight="1" x14ac:dyDescent="0.25">
      <c r="A44" s="154"/>
      <c r="B44" s="154"/>
      <c r="C44" s="150"/>
      <c r="D44" s="281">
        <v>4411</v>
      </c>
      <c r="E44" s="230" t="s">
        <v>757</v>
      </c>
      <c r="F44" s="254"/>
      <c r="G44" s="169" t="s">
        <v>10</v>
      </c>
      <c r="H44" s="169" t="s">
        <v>10</v>
      </c>
      <c r="I44" s="169" t="s">
        <v>10</v>
      </c>
      <c r="J44" s="169" t="s">
        <v>10</v>
      </c>
      <c r="K44" s="169" t="s">
        <v>10</v>
      </c>
      <c r="L44" s="169" t="s">
        <v>10</v>
      </c>
      <c r="M44" s="257" t="s">
        <v>10</v>
      </c>
      <c r="N44" s="257" t="s">
        <v>10</v>
      </c>
      <c r="O44" s="257" t="s">
        <v>10</v>
      </c>
      <c r="P44" s="257" t="s">
        <v>405</v>
      </c>
      <c r="Q44" s="257" t="s">
        <v>10</v>
      </c>
      <c r="R44" s="255" t="s">
        <v>218</v>
      </c>
      <c r="S44" s="257" t="s">
        <v>538</v>
      </c>
      <c r="T44" s="41"/>
      <c r="U44" s="35"/>
      <c r="V44" s="36"/>
      <c r="W44" s="154"/>
      <c r="AY44" s="9"/>
      <c r="AZ44" s="9"/>
      <c r="BA44" s="9"/>
      <c r="BB44" s="9"/>
      <c r="BC44" s="9"/>
      <c r="BD44" s="9"/>
      <c r="BE44" s="9"/>
      <c r="BF44" s="9"/>
      <c r="BG44" s="9"/>
      <c r="BH44" s="9"/>
      <c r="BI44" s="9"/>
      <c r="BJ44" s="9"/>
      <c r="BK44" s="9"/>
      <c r="BL44" s="9"/>
      <c r="BM44" s="9"/>
    </row>
    <row r="45" spans="1:65" ht="21" customHeight="1" x14ac:dyDescent="0.25">
      <c r="A45" s="154"/>
      <c r="B45" s="154"/>
      <c r="C45" s="150"/>
      <c r="D45" s="281">
        <v>7311</v>
      </c>
      <c r="E45" s="230" t="s">
        <v>664</v>
      </c>
      <c r="F45" s="229" t="s">
        <v>958</v>
      </c>
      <c r="G45" s="169" t="s">
        <v>10</v>
      </c>
      <c r="H45" s="169" t="s">
        <v>10</v>
      </c>
      <c r="I45" s="169" t="s">
        <v>10</v>
      </c>
      <c r="J45" s="169" t="s">
        <v>10</v>
      </c>
      <c r="K45" s="169" t="s">
        <v>10</v>
      </c>
      <c r="L45" s="169" t="s">
        <v>10</v>
      </c>
      <c r="M45" s="257" t="s">
        <v>10</v>
      </c>
      <c r="N45" s="257" t="s">
        <v>10</v>
      </c>
      <c r="O45" s="257" t="s">
        <v>10</v>
      </c>
      <c r="P45" s="257" t="s">
        <v>406</v>
      </c>
      <c r="Q45" s="257" t="s">
        <v>10</v>
      </c>
      <c r="R45" s="255" t="s">
        <v>218</v>
      </c>
      <c r="S45" s="257" t="s">
        <v>538</v>
      </c>
      <c r="T45" s="41"/>
      <c r="U45" s="35"/>
      <c r="V45" s="36"/>
      <c r="W45" s="154"/>
      <c r="AY45" s="9"/>
      <c r="AZ45" s="9"/>
      <c r="BA45" s="9"/>
      <c r="BB45" s="9"/>
      <c r="BC45" s="9"/>
      <c r="BD45" s="9"/>
      <c r="BE45" s="9"/>
      <c r="BF45" s="9"/>
      <c r="BG45" s="9"/>
      <c r="BH45" s="9"/>
      <c r="BI45" s="9"/>
      <c r="BJ45" s="9"/>
      <c r="BK45" s="9"/>
      <c r="BL45" s="9"/>
      <c r="BM45" s="9"/>
    </row>
    <row r="46" spans="1:65" ht="21" customHeight="1" x14ac:dyDescent="0.25">
      <c r="A46" s="154"/>
      <c r="B46" s="154"/>
      <c r="C46" s="150"/>
      <c r="D46" s="281">
        <v>7312</v>
      </c>
      <c r="E46" s="230" t="s">
        <v>961</v>
      </c>
      <c r="F46" s="254"/>
      <c r="G46" s="169" t="s">
        <v>10</v>
      </c>
      <c r="H46" s="169" t="s">
        <v>10</v>
      </c>
      <c r="I46" s="169" t="s">
        <v>10</v>
      </c>
      <c r="J46" s="169" t="s">
        <v>10</v>
      </c>
      <c r="K46" s="169" t="s">
        <v>10</v>
      </c>
      <c r="L46" s="169" t="s">
        <v>10</v>
      </c>
      <c r="M46" s="257" t="s">
        <v>10</v>
      </c>
      <c r="N46" s="257" t="s">
        <v>10</v>
      </c>
      <c r="O46" s="257" t="s">
        <v>10</v>
      </c>
      <c r="P46" s="257" t="s">
        <v>407</v>
      </c>
      <c r="Q46" s="257" t="s">
        <v>10</v>
      </c>
      <c r="R46" s="255" t="s">
        <v>218</v>
      </c>
      <c r="S46" s="257" t="s">
        <v>538</v>
      </c>
      <c r="T46" s="41"/>
      <c r="U46" s="35"/>
      <c r="V46" s="36"/>
      <c r="W46" s="154"/>
      <c r="AY46" s="9"/>
      <c r="AZ46" s="9"/>
      <c r="BA46" s="9"/>
      <c r="BB46" s="9"/>
      <c r="BC46" s="9"/>
      <c r="BD46" s="9"/>
      <c r="BE46" s="9"/>
      <c r="BF46" s="9"/>
      <c r="BG46" s="9"/>
      <c r="BH46" s="9"/>
      <c r="BI46" s="9"/>
      <c r="BJ46" s="9"/>
      <c r="BK46" s="9"/>
      <c r="BL46" s="9"/>
      <c r="BM46" s="9"/>
    </row>
    <row r="47" spans="1:65" ht="21" customHeight="1" x14ac:dyDescent="0.25">
      <c r="A47" s="154"/>
      <c r="B47" s="154"/>
      <c r="C47" s="150"/>
      <c r="D47" s="281">
        <v>7313</v>
      </c>
      <c r="E47" s="230" t="s">
        <v>758</v>
      </c>
      <c r="F47" s="254"/>
      <c r="G47" s="169" t="s">
        <v>10</v>
      </c>
      <c r="H47" s="169" t="s">
        <v>10</v>
      </c>
      <c r="I47" s="169" t="s">
        <v>10</v>
      </c>
      <c r="J47" s="169" t="s">
        <v>10</v>
      </c>
      <c r="K47" s="169" t="s">
        <v>10</v>
      </c>
      <c r="L47" s="169" t="s">
        <v>10</v>
      </c>
      <c r="M47" s="257" t="s">
        <v>10</v>
      </c>
      <c r="N47" s="257" t="s">
        <v>10</v>
      </c>
      <c r="O47" s="257" t="s">
        <v>10</v>
      </c>
      <c r="P47" s="257" t="s">
        <v>408</v>
      </c>
      <c r="Q47" s="257" t="s">
        <v>10</v>
      </c>
      <c r="R47" s="255" t="s">
        <v>218</v>
      </c>
      <c r="S47" s="257" t="s">
        <v>538</v>
      </c>
      <c r="T47" s="41"/>
      <c r="U47" s="35"/>
      <c r="V47" s="36"/>
      <c r="W47" s="154"/>
      <c r="AY47" s="9"/>
      <c r="AZ47" s="9"/>
      <c r="BA47" s="9"/>
      <c r="BB47" s="9"/>
      <c r="BC47" s="9"/>
      <c r="BD47" s="9"/>
      <c r="BE47" s="9"/>
      <c r="BF47" s="9"/>
      <c r="BG47" s="9"/>
      <c r="BH47" s="9"/>
      <c r="BI47" s="9"/>
      <c r="BJ47" s="9"/>
      <c r="BK47" s="9"/>
      <c r="BL47" s="9"/>
      <c r="BM47" s="9"/>
    </row>
    <row r="48" spans="1:65" ht="21" customHeight="1" x14ac:dyDescent="0.25">
      <c r="A48" s="154"/>
      <c r="B48" s="154"/>
      <c r="C48" s="150"/>
      <c r="D48" s="281">
        <v>7314</v>
      </c>
      <c r="E48" s="230" t="s">
        <v>962</v>
      </c>
      <c r="F48" s="254"/>
      <c r="G48" s="169" t="s">
        <v>10</v>
      </c>
      <c r="H48" s="169" t="s">
        <v>10</v>
      </c>
      <c r="I48" s="169" t="s">
        <v>10</v>
      </c>
      <c r="J48" s="169" t="s">
        <v>10</v>
      </c>
      <c r="K48" s="169" t="s">
        <v>10</v>
      </c>
      <c r="L48" s="169" t="s">
        <v>10</v>
      </c>
      <c r="M48" s="257" t="s">
        <v>10</v>
      </c>
      <c r="N48" s="257" t="s">
        <v>10</v>
      </c>
      <c r="O48" s="257" t="s">
        <v>10</v>
      </c>
      <c r="P48" s="257" t="s">
        <v>409</v>
      </c>
      <c r="Q48" s="257" t="s">
        <v>10</v>
      </c>
      <c r="R48" s="255" t="s">
        <v>218</v>
      </c>
      <c r="S48" s="257" t="s">
        <v>538</v>
      </c>
      <c r="T48" s="41"/>
      <c r="U48" s="35"/>
      <c r="V48" s="36"/>
      <c r="W48" s="154"/>
      <c r="AY48" s="9"/>
      <c r="AZ48" s="9"/>
      <c r="BA48" s="9"/>
      <c r="BB48" s="9"/>
      <c r="BC48" s="9"/>
      <c r="BD48" s="9"/>
      <c r="BE48" s="9"/>
      <c r="BF48" s="9"/>
      <c r="BG48" s="9"/>
      <c r="BH48" s="9"/>
      <c r="BI48" s="9"/>
      <c r="BJ48" s="9"/>
      <c r="BK48" s="9"/>
      <c r="BL48" s="9"/>
      <c r="BM48" s="9"/>
    </row>
    <row r="49" spans="1:65" ht="21" customHeight="1" x14ac:dyDescent="0.25">
      <c r="A49" s="154"/>
      <c r="B49" s="154"/>
      <c r="C49" s="150"/>
      <c r="D49" s="281">
        <v>7315</v>
      </c>
      <c r="E49" s="230" t="s">
        <v>963</v>
      </c>
      <c r="F49" s="254"/>
      <c r="G49" s="169" t="s">
        <v>10</v>
      </c>
      <c r="H49" s="169" t="s">
        <v>10</v>
      </c>
      <c r="I49" s="169" t="s">
        <v>10</v>
      </c>
      <c r="J49" s="169" t="s">
        <v>10</v>
      </c>
      <c r="K49" s="169" t="s">
        <v>10</v>
      </c>
      <c r="L49" s="169" t="s">
        <v>10</v>
      </c>
      <c r="M49" s="257" t="s">
        <v>10</v>
      </c>
      <c r="N49" s="257" t="s">
        <v>10</v>
      </c>
      <c r="O49" s="257" t="s">
        <v>10</v>
      </c>
      <c r="P49" s="257" t="s">
        <v>410</v>
      </c>
      <c r="Q49" s="257" t="s">
        <v>10</v>
      </c>
      <c r="R49" s="255" t="s">
        <v>218</v>
      </c>
      <c r="S49" s="257" t="s">
        <v>538</v>
      </c>
      <c r="T49" s="41"/>
      <c r="U49" s="35"/>
      <c r="V49" s="36"/>
      <c r="W49" s="154"/>
      <c r="AY49" s="9"/>
      <c r="AZ49" s="9"/>
      <c r="BA49" s="9"/>
      <c r="BB49" s="9"/>
      <c r="BC49" s="9"/>
      <c r="BD49" s="9"/>
      <c r="BE49" s="9"/>
      <c r="BF49" s="9"/>
      <c r="BG49" s="9"/>
      <c r="BH49" s="9"/>
      <c r="BI49" s="9"/>
      <c r="BJ49" s="9"/>
      <c r="BK49" s="9"/>
      <c r="BL49" s="9"/>
      <c r="BM49" s="9"/>
    </row>
    <row r="50" spans="1:65" ht="21" customHeight="1" x14ac:dyDescent="0.25">
      <c r="A50" s="154"/>
      <c r="B50" s="154"/>
      <c r="C50" s="150"/>
      <c r="D50" s="281">
        <v>7316</v>
      </c>
      <c r="E50" s="230" t="s">
        <v>964</v>
      </c>
      <c r="F50" s="254"/>
      <c r="G50" s="169" t="s">
        <v>10</v>
      </c>
      <c r="H50" s="169" t="s">
        <v>10</v>
      </c>
      <c r="I50" s="169" t="s">
        <v>10</v>
      </c>
      <c r="J50" s="169" t="s">
        <v>10</v>
      </c>
      <c r="K50" s="169" t="s">
        <v>10</v>
      </c>
      <c r="L50" s="169" t="s">
        <v>10</v>
      </c>
      <c r="M50" s="257" t="s">
        <v>10</v>
      </c>
      <c r="N50" s="257" t="s">
        <v>10</v>
      </c>
      <c r="O50" s="257" t="s">
        <v>10</v>
      </c>
      <c r="P50" s="257" t="s">
        <v>411</v>
      </c>
      <c r="Q50" s="257" t="s">
        <v>10</v>
      </c>
      <c r="R50" s="255" t="s">
        <v>218</v>
      </c>
      <c r="S50" s="257" t="s">
        <v>538</v>
      </c>
      <c r="T50" s="41"/>
      <c r="U50" s="35"/>
      <c r="V50" s="36"/>
      <c r="W50" s="154"/>
      <c r="AY50" s="9"/>
      <c r="AZ50" s="9"/>
      <c r="BA50" s="9"/>
      <c r="BB50" s="9"/>
      <c r="BC50" s="9"/>
      <c r="BD50" s="9"/>
      <c r="BE50" s="9"/>
      <c r="BF50" s="9"/>
      <c r="BG50" s="9"/>
      <c r="BH50" s="9"/>
      <c r="BI50" s="9"/>
      <c r="BJ50" s="9"/>
      <c r="BK50" s="9"/>
      <c r="BL50" s="9"/>
      <c r="BM50" s="9"/>
    </row>
    <row r="51" spans="1:65" ht="21" customHeight="1" x14ac:dyDescent="0.25">
      <c r="A51" s="154"/>
      <c r="B51" s="154"/>
      <c r="C51" s="150"/>
      <c r="D51" s="281">
        <v>7317</v>
      </c>
      <c r="E51" s="230" t="s">
        <v>759</v>
      </c>
      <c r="F51" s="254"/>
      <c r="G51" s="169" t="s">
        <v>10</v>
      </c>
      <c r="H51" s="169" t="s">
        <v>10</v>
      </c>
      <c r="I51" s="169" t="s">
        <v>10</v>
      </c>
      <c r="J51" s="169" t="s">
        <v>10</v>
      </c>
      <c r="K51" s="169" t="s">
        <v>10</v>
      </c>
      <c r="L51" s="169" t="s">
        <v>10</v>
      </c>
      <c r="M51" s="257" t="s">
        <v>10</v>
      </c>
      <c r="N51" s="257" t="s">
        <v>10</v>
      </c>
      <c r="O51" s="257" t="s">
        <v>10</v>
      </c>
      <c r="P51" s="257" t="s">
        <v>412</v>
      </c>
      <c r="Q51" s="257" t="s">
        <v>10</v>
      </c>
      <c r="R51" s="255" t="s">
        <v>218</v>
      </c>
      <c r="S51" s="257" t="s">
        <v>538</v>
      </c>
      <c r="T51" s="41"/>
      <c r="U51" s="35"/>
      <c r="V51" s="36"/>
      <c r="W51" s="154"/>
      <c r="AY51" s="9"/>
      <c r="AZ51" s="9"/>
      <c r="BA51" s="9"/>
      <c r="BB51" s="9"/>
      <c r="BC51" s="9"/>
      <c r="BD51" s="9"/>
      <c r="BE51" s="9"/>
      <c r="BF51" s="9"/>
      <c r="BG51" s="9"/>
      <c r="BH51" s="9"/>
      <c r="BI51" s="9"/>
      <c r="BJ51" s="9"/>
      <c r="BK51" s="9"/>
      <c r="BL51" s="9"/>
      <c r="BM51" s="9"/>
    </row>
    <row r="52" spans="1:65" ht="21" customHeight="1" x14ac:dyDescent="0.25">
      <c r="A52" s="154"/>
      <c r="B52" s="154"/>
      <c r="C52" s="150"/>
      <c r="D52" s="281">
        <v>7318</v>
      </c>
      <c r="E52" s="230" t="s">
        <v>965</v>
      </c>
      <c r="F52" s="254"/>
      <c r="G52" s="169" t="s">
        <v>10</v>
      </c>
      <c r="H52" s="169" t="s">
        <v>10</v>
      </c>
      <c r="I52" s="169" t="s">
        <v>10</v>
      </c>
      <c r="J52" s="169" t="s">
        <v>10</v>
      </c>
      <c r="K52" s="169" t="s">
        <v>10</v>
      </c>
      <c r="L52" s="169" t="s">
        <v>10</v>
      </c>
      <c r="M52" s="257" t="s">
        <v>10</v>
      </c>
      <c r="N52" s="257" t="s">
        <v>10</v>
      </c>
      <c r="O52" s="257" t="s">
        <v>10</v>
      </c>
      <c r="P52" s="257" t="s">
        <v>413</v>
      </c>
      <c r="Q52" s="257" t="s">
        <v>10</v>
      </c>
      <c r="R52" s="255" t="s">
        <v>218</v>
      </c>
      <c r="S52" s="257" t="s">
        <v>538</v>
      </c>
      <c r="T52" s="41"/>
      <c r="U52" s="35"/>
      <c r="V52" s="36"/>
      <c r="W52" s="154"/>
      <c r="AY52" s="9"/>
      <c r="AZ52" s="9"/>
      <c r="BA52" s="9"/>
      <c r="BB52" s="9"/>
      <c r="BC52" s="9"/>
      <c r="BD52" s="9"/>
      <c r="BE52" s="9"/>
      <c r="BF52" s="9"/>
      <c r="BG52" s="9"/>
      <c r="BH52" s="9"/>
      <c r="BI52" s="9"/>
      <c r="BJ52" s="9"/>
      <c r="BK52" s="9"/>
      <c r="BL52" s="9"/>
      <c r="BM52" s="9"/>
    </row>
    <row r="53" spans="1:65" ht="21" customHeight="1" x14ac:dyDescent="0.25">
      <c r="A53" s="154"/>
      <c r="B53" s="154"/>
      <c r="C53" s="150"/>
      <c r="D53" s="281">
        <v>7319</v>
      </c>
      <c r="E53" s="230" t="s">
        <v>760</v>
      </c>
      <c r="F53" s="254"/>
      <c r="G53" s="169" t="s">
        <v>10</v>
      </c>
      <c r="H53" s="169" t="s">
        <v>10</v>
      </c>
      <c r="I53" s="169" t="s">
        <v>10</v>
      </c>
      <c r="J53" s="169" t="s">
        <v>10</v>
      </c>
      <c r="K53" s="169" t="s">
        <v>10</v>
      </c>
      <c r="L53" s="169" t="s">
        <v>10</v>
      </c>
      <c r="M53" s="257" t="s">
        <v>10</v>
      </c>
      <c r="N53" s="257" t="s">
        <v>10</v>
      </c>
      <c r="O53" s="257" t="s">
        <v>10</v>
      </c>
      <c r="P53" s="257" t="s">
        <v>414</v>
      </c>
      <c r="Q53" s="257" t="s">
        <v>10</v>
      </c>
      <c r="R53" s="255" t="s">
        <v>218</v>
      </c>
      <c r="S53" s="257" t="s">
        <v>538</v>
      </c>
      <c r="T53" s="41"/>
      <c r="U53" s="35"/>
      <c r="V53" s="36"/>
      <c r="W53" s="154"/>
      <c r="AY53" s="9"/>
      <c r="AZ53" s="9"/>
      <c r="BA53" s="9"/>
      <c r="BB53" s="9"/>
      <c r="BC53" s="9"/>
      <c r="BD53" s="9"/>
      <c r="BE53" s="9"/>
      <c r="BF53" s="9"/>
      <c r="BG53" s="9"/>
      <c r="BH53" s="9"/>
      <c r="BI53" s="9"/>
      <c r="BJ53" s="9"/>
      <c r="BK53" s="9"/>
      <c r="BL53" s="9"/>
      <c r="BM53" s="9"/>
    </row>
    <row r="54" spans="1:65" ht="21" customHeight="1" x14ac:dyDescent="0.25">
      <c r="A54" s="154"/>
      <c r="B54" s="154"/>
      <c r="C54" s="150"/>
      <c r="D54" s="281">
        <v>7522</v>
      </c>
      <c r="E54" s="230" t="s">
        <v>966</v>
      </c>
      <c r="F54" s="254"/>
      <c r="G54" s="169" t="s">
        <v>10</v>
      </c>
      <c r="H54" s="169" t="s">
        <v>10</v>
      </c>
      <c r="I54" s="169" t="s">
        <v>10</v>
      </c>
      <c r="J54" s="169" t="s">
        <v>10</v>
      </c>
      <c r="K54" s="169" t="s">
        <v>10</v>
      </c>
      <c r="L54" s="169" t="s">
        <v>10</v>
      </c>
      <c r="M54" s="257" t="s">
        <v>10</v>
      </c>
      <c r="N54" s="257" t="s">
        <v>10</v>
      </c>
      <c r="O54" s="257" t="s">
        <v>10</v>
      </c>
      <c r="P54" s="257" t="s">
        <v>415</v>
      </c>
      <c r="Q54" s="257" t="s">
        <v>10</v>
      </c>
      <c r="R54" s="255" t="s">
        <v>218</v>
      </c>
      <c r="S54" s="257" t="s">
        <v>538</v>
      </c>
      <c r="T54" s="41"/>
      <c r="U54" s="35"/>
      <c r="V54" s="36"/>
      <c r="W54" s="154"/>
      <c r="AY54" s="9"/>
      <c r="AZ54" s="9"/>
      <c r="BA54" s="9"/>
      <c r="BB54" s="9"/>
      <c r="BC54" s="9"/>
      <c r="BD54" s="9"/>
      <c r="BE54" s="9"/>
      <c r="BF54" s="9"/>
      <c r="BG54" s="9"/>
      <c r="BH54" s="9"/>
      <c r="BI54" s="9"/>
      <c r="BJ54" s="9"/>
      <c r="BK54" s="9"/>
      <c r="BL54" s="9"/>
      <c r="BM54" s="9"/>
    </row>
    <row r="55" spans="1:65" ht="21" customHeight="1" x14ac:dyDescent="0.25">
      <c r="A55" s="154"/>
      <c r="B55" s="154"/>
      <c r="C55" s="150"/>
      <c r="D55" s="281">
        <v>7531</v>
      </c>
      <c r="E55" s="230" t="s">
        <v>761</v>
      </c>
      <c r="F55" s="254"/>
      <c r="G55" s="169" t="s">
        <v>10</v>
      </c>
      <c r="H55" s="169" t="s">
        <v>10</v>
      </c>
      <c r="I55" s="169" t="s">
        <v>10</v>
      </c>
      <c r="J55" s="169" t="s">
        <v>10</v>
      </c>
      <c r="K55" s="169" t="s">
        <v>10</v>
      </c>
      <c r="L55" s="169" t="s">
        <v>10</v>
      </c>
      <c r="M55" s="257" t="s">
        <v>10</v>
      </c>
      <c r="N55" s="257" t="s">
        <v>10</v>
      </c>
      <c r="O55" s="257" t="s">
        <v>10</v>
      </c>
      <c r="P55" s="257" t="s">
        <v>416</v>
      </c>
      <c r="Q55" s="257" t="s">
        <v>10</v>
      </c>
      <c r="R55" s="255" t="s">
        <v>218</v>
      </c>
      <c r="S55" s="257" t="s">
        <v>538</v>
      </c>
      <c r="T55" s="41"/>
      <c r="U55" s="35"/>
      <c r="V55" s="36"/>
      <c r="W55" s="154"/>
      <c r="AY55" s="9"/>
      <c r="AZ55" s="9"/>
      <c r="BA55" s="9"/>
      <c r="BB55" s="9"/>
      <c r="BC55" s="9"/>
      <c r="BD55" s="9"/>
      <c r="BE55" s="9"/>
      <c r="BF55" s="9"/>
      <c r="BG55" s="9"/>
      <c r="BH55" s="9"/>
      <c r="BI55" s="9"/>
      <c r="BJ55" s="9"/>
      <c r="BK55" s="9"/>
      <c r="BL55" s="9"/>
      <c r="BM55" s="9"/>
    </row>
    <row r="56" spans="1:65" ht="21" customHeight="1" x14ac:dyDescent="0.25">
      <c r="A56" s="154"/>
      <c r="B56" s="154"/>
      <c r="C56" s="150"/>
      <c r="D56" s="281">
        <v>7532</v>
      </c>
      <c r="E56" s="230" t="s">
        <v>762</v>
      </c>
      <c r="F56" s="254"/>
      <c r="G56" s="169" t="s">
        <v>10</v>
      </c>
      <c r="H56" s="169" t="s">
        <v>10</v>
      </c>
      <c r="I56" s="169" t="s">
        <v>10</v>
      </c>
      <c r="J56" s="169" t="s">
        <v>10</v>
      </c>
      <c r="K56" s="169" t="s">
        <v>10</v>
      </c>
      <c r="L56" s="169" t="s">
        <v>10</v>
      </c>
      <c r="M56" s="257" t="s">
        <v>10</v>
      </c>
      <c r="N56" s="257" t="s">
        <v>10</v>
      </c>
      <c r="O56" s="257" t="s">
        <v>10</v>
      </c>
      <c r="P56" s="257" t="s">
        <v>417</v>
      </c>
      <c r="Q56" s="257" t="s">
        <v>10</v>
      </c>
      <c r="R56" s="255" t="s">
        <v>218</v>
      </c>
      <c r="S56" s="257" t="s">
        <v>538</v>
      </c>
      <c r="T56" s="41"/>
      <c r="U56" s="35"/>
      <c r="V56" s="36"/>
      <c r="W56" s="154"/>
      <c r="AY56" s="9"/>
      <c r="AZ56" s="9"/>
      <c r="BA56" s="9"/>
      <c r="BB56" s="9"/>
      <c r="BC56" s="9"/>
      <c r="BD56" s="9"/>
      <c r="BE56" s="9"/>
      <c r="BF56" s="9"/>
      <c r="BG56" s="9"/>
      <c r="BH56" s="9"/>
      <c r="BI56" s="9"/>
      <c r="BJ56" s="9"/>
      <c r="BK56" s="9"/>
      <c r="BL56" s="9"/>
      <c r="BM56" s="9"/>
    </row>
    <row r="57" spans="1:65" ht="21" customHeight="1" x14ac:dyDescent="0.25">
      <c r="A57" s="154"/>
      <c r="B57" s="154"/>
      <c r="C57" s="150"/>
      <c r="D57" s="281">
        <v>7533</v>
      </c>
      <c r="E57" s="230" t="s">
        <v>763</v>
      </c>
      <c r="F57" s="254"/>
      <c r="G57" s="169" t="s">
        <v>10</v>
      </c>
      <c r="H57" s="169" t="s">
        <v>10</v>
      </c>
      <c r="I57" s="169" t="s">
        <v>10</v>
      </c>
      <c r="J57" s="169" t="s">
        <v>10</v>
      </c>
      <c r="K57" s="169" t="s">
        <v>10</v>
      </c>
      <c r="L57" s="169" t="s">
        <v>10</v>
      </c>
      <c r="M57" s="257" t="s">
        <v>10</v>
      </c>
      <c r="N57" s="257" t="s">
        <v>10</v>
      </c>
      <c r="O57" s="257" t="s">
        <v>10</v>
      </c>
      <c r="P57" s="257" t="s">
        <v>418</v>
      </c>
      <c r="Q57" s="257" t="s">
        <v>10</v>
      </c>
      <c r="R57" s="255" t="s">
        <v>218</v>
      </c>
      <c r="S57" s="257" t="s">
        <v>538</v>
      </c>
      <c r="T57" s="41"/>
      <c r="U57" s="35"/>
      <c r="V57" s="36"/>
      <c r="W57" s="154"/>
      <c r="AY57" s="9"/>
      <c r="AZ57" s="9"/>
      <c r="BA57" s="9"/>
      <c r="BB57" s="9"/>
      <c r="BC57" s="9"/>
      <c r="BD57" s="9"/>
      <c r="BE57" s="9"/>
      <c r="BF57" s="9"/>
      <c r="BG57" s="9"/>
      <c r="BH57" s="9"/>
      <c r="BI57" s="9"/>
      <c r="BJ57" s="9"/>
      <c r="BK57" s="9"/>
      <c r="BL57" s="9"/>
      <c r="BM57" s="9"/>
    </row>
    <row r="58" spans="1:65" ht="21" customHeight="1" x14ac:dyDescent="0.25">
      <c r="A58" s="154"/>
      <c r="B58" s="154"/>
      <c r="C58" s="150"/>
      <c r="D58" s="281">
        <v>7534</v>
      </c>
      <c r="E58" s="230" t="s">
        <v>665</v>
      </c>
      <c r="F58" s="229" t="s">
        <v>958</v>
      </c>
      <c r="G58" s="169" t="s">
        <v>10</v>
      </c>
      <c r="H58" s="169" t="s">
        <v>10</v>
      </c>
      <c r="I58" s="169" t="s">
        <v>10</v>
      </c>
      <c r="J58" s="169" t="s">
        <v>10</v>
      </c>
      <c r="K58" s="169" t="s">
        <v>10</v>
      </c>
      <c r="L58" s="169" t="s">
        <v>10</v>
      </c>
      <c r="M58" s="257" t="s">
        <v>10</v>
      </c>
      <c r="N58" s="257" t="s">
        <v>10</v>
      </c>
      <c r="O58" s="257" t="s">
        <v>10</v>
      </c>
      <c r="P58" s="257" t="s">
        <v>419</v>
      </c>
      <c r="Q58" s="257" t="s">
        <v>10</v>
      </c>
      <c r="R58" s="255" t="s">
        <v>218</v>
      </c>
      <c r="S58" s="257" t="s">
        <v>538</v>
      </c>
      <c r="T58" s="41"/>
      <c r="U58" s="35"/>
      <c r="V58" s="36"/>
      <c r="W58" s="154"/>
      <c r="AY58" s="9"/>
      <c r="AZ58" s="9"/>
      <c r="BA58" s="9"/>
      <c r="BB58" s="9"/>
      <c r="BC58" s="9"/>
      <c r="BD58" s="9"/>
      <c r="BE58" s="9"/>
      <c r="BF58" s="9"/>
      <c r="BG58" s="9"/>
      <c r="BH58" s="9"/>
      <c r="BI58" s="9"/>
      <c r="BJ58" s="9"/>
      <c r="BK58" s="9"/>
      <c r="BL58" s="9"/>
      <c r="BM58" s="9"/>
    </row>
    <row r="59" spans="1:65" ht="21" customHeight="1" x14ac:dyDescent="0.25">
      <c r="A59" s="154"/>
      <c r="B59" s="154"/>
      <c r="C59" s="150"/>
      <c r="D59" s="281">
        <v>7535</v>
      </c>
      <c r="E59" s="230" t="s">
        <v>967</v>
      </c>
      <c r="F59" s="230"/>
      <c r="G59" s="169" t="s">
        <v>10</v>
      </c>
      <c r="H59" s="169" t="s">
        <v>10</v>
      </c>
      <c r="I59" s="169" t="s">
        <v>10</v>
      </c>
      <c r="J59" s="169" t="s">
        <v>10</v>
      </c>
      <c r="K59" s="169" t="s">
        <v>10</v>
      </c>
      <c r="L59" s="169" t="s">
        <v>10</v>
      </c>
      <c r="M59" s="257" t="s">
        <v>10</v>
      </c>
      <c r="N59" s="257" t="s">
        <v>10</v>
      </c>
      <c r="O59" s="257" t="s">
        <v>10</v>
      </c>
      <c r="P59" s="257" t="s">
        <v>420</v>
      </c>
      <c r="Q59" s="257" t="s">
        <v>10</v>
      </c>
      <c r="R59" s="255" t="s">
        <v>218</v>
      </c>
      <c r="S59" s="257" t="s">
        <v>538</v>
      </c>
      <c r="T59" s="41"/>
      <c r="U59" s="35"/>
      <c r="V59" s="36"/>
      <c r="W59" s="154"/>
      <c r="AY59" s="9"/>
      <c r="AZ59" s="9"/>
      <c r="BA59" s="9"/>
      <c r="BB59" s="9"/>
      <c r="BC59" s="9"/>
      <c r="BD59" s="9"/>
      <c r="BE59" s="9"/>
      <c r="BF59" s="9"/>
      <c r="BG59" s="9"/>
      <c r="BH59" s="9"/>
      <c r="BI59" s="9"/>
      <c r="BJ59" s="9"/>
      <c r="BK59" s="9"/>
      <c r="BL59" s="9"/>
      <c r="BM59" s="9"/>
    </row>
    <row r="60" spans="1:65" ht="21" customHeight="1" x14ac:dyDescent="0.25">
      <c r="A60" s="154"/>
      <c r="B60" s="154"/>
      <c r="C60" s="150"/>
      <c r="D60" s="281">
        <v>7536</v>
      </c>
      <c r="E60" s="230" t="s">
        <v>764</v>
      </c>
      <c r="F60" s="230"/>
      <c r="G60" s="169" t="s">
        <v>10</v>
      </c>
      <c r="H60" s="169" t="s">
        <v>10</v>
      </c>
      <c r="I60" s="169" t="s">
        <v>10</v>
      </c>
      <c r="J60" s="169" t="s">
        <v>10</v>
      </c>
      <c r="K60" s="169" t="s">
        <v>10</v>
      </c>
      <c r="L60" s="169" t="s">
        <v>10</v>
      </c>
      <c r="M60" s="257" t="s">
        <v>10</v>
      </c>
      <c r="N60" s="257" t="s">
        <v>10</v>
      </c>
      <c r="O60" s="257" t="s">
        <v>10</v>
      </c>
      <c r="P60" s="257" t="s">
        <v>421</v>
      </c>
      <c r="Q60" s="257" t="s">
        <v>10</v>
      </c>
      <c r="R60" s="255" t="s">
        <v>218</v>
      </c>
      <c r="S60" s="257" t="s">
        <v>538</v>
      </c>
      <c r="T60" s="41"/>
      <c r="U60" s="35"/>
      <c r="V60" s="36"/>
      <c r="W60" s="154"/>
      <c r="AY60" s="9"/>
      <c r="AZ60" s="9"/>
      <c r="BA60" s="9"/>
      <c r="BB60" s="9"/>
      <c r="BC60" s="9"/>
      <c r="BD60" s="9"/>
      <c r="BE60" s="9"/>
      <c r="BF60" s="9"/>
      <c r="BG60" s="9"/>
      <c r="BH60" s="9"/>
      <c r="BI60" s="9"/>
      <c r="BJ60" s="9"/>
      <c r="BK60" s="9"/>
      <c r="BL60" s="9"/>
      <c r="BM60" s="9"/>
    </row>
    <row r="61" spans="1:65" ht="21" customHeight="1" x14ac:dyDescent="0.25">
      <c r="A61" s="154"/>
      <c r="B61" s="154"/>
      <c r="C61" s="150"/>
      <c r="D61" s="404" t="s">
        <v>707</v>
      </c>
      <c r="E61" s="405"/>
      <c r="F61" s="405"/>
      <c r="G61" s="169" t="s">
        <v>10</v>
      </c>
      <c r="H61" s="169" t="s">
        <v>10</v>
      </c>
      <c r="I61" s="169" t="s">
        <v>10</v>
      </c>
      <c r="J61" s="169" t="s">
        <v>10</v>
      </c>
      <c r="K61" s="169" t="s">
        <v>10</v>
      </c>
      <c r="L61" s="169" t="s">
        <v>10</v>
      </c>
      <c r="M61" s="257" t="s">
        <v>10</v>
      </c>
      <c r="N61" s="257" t="s">
        <v>10</v>
      </c>
      <c r="O61" s="257" t="s">
        <v>10</v>
      </c>
      <c r="P61" s="257" t="s">
        <v>510</v>
      </c>
      <c r="Q61" s="257" t="s">
        <v>10</v>
      </c>
      <c r="R61" s="255" t="s">
        <v>218</v>
      </c>
      <c r="S61" s="257" t="s">
        <v>538</v>
      </c>
      <c r="T61" s="41"/>
      <c r="U61" s="35"/>
      <c r="V61" s="36"/>
      <c r="W61" s="154"/>
      <c r="AY61" s="9"/>
      <c r="AZ61" s="9"/>
      <c r="BA61" s="9"/>
      <c r="BB61" s="9"/>
      <c r="BC61" s="9"/>
      <c r="BD61" s="9"/>
      <c r="BE61" s="9"/>
      <c r="BF61" s="9"/>
      <c r="BG61" s="9"/>
      <c r="BH61" s="9"/>
      <c r="BI61" s="9"/>
      <c r="BJ61" s="9"/>
      <c r="BK61" s="9"/>
      <c r="BL61" s="9"/>
      <c r="BM61" s="9"/>
    </row>
    <row r="62" spans="1:65" ht="21" customHeight="1" x14ac:dyDescent="0.25">
      <c r="A62" s="154"/>
      <c r="B62" s="154"/>
      <c r="C62" s="150"/>
      <c r="D62" s="406" t="s">
        <v>700</v>
      </c>
      <c r="E62" s="407"/>
      <c r="F62" s="407"/>
      <c r="G62" s="169" t="s">
        <v>10</v>
      </c>
      <c r="H62" s="169" t="s">
        <v>10</v>
      </c>
      <c r="I62" s="169" t="s">
        <v>10</v>
      </c>
      <c r="J62" s="169" t="s">
        <v>10</v>
      </c>
      <c r="K62" s="169" t="s">
        <v>10</v>
      </c>
      <c r="L62" s="169" t="s">
        <v>10</v>
      </c>
      <c r="M62" s="257" t="s">
        <v>10</v>
      </c>
      <c r="N62" s="257" t="s">
        <v>10</v>
      </c>
      <c r="O62" s="257" t="s">
        <v>10</v>
      </c>
      <c r="P62" s="257" t="s">
        <v>522</v>
      </c>
      <c r="Q62" s="257" t="s">
        <v>10</v>
      </c>
      <c r="R62" s="255" t="s">
        <v>218</v>
      </c>
      <c r="S62" s="257" t="s">
        <v>538</v>
      </c>
      <c r="T62" s="42" t="str">
        <f>IF(OR(SUMPRODUCT(--(T13:T61=""),--(U13:U61=""))&gt;0,COUNTIF(U13:U61,"X")=49,COUNTIF(U13:U61,"Q")=49,COUNTIF(U13:U61,"M")&gt;0),"",SUM(T13:T61))</f>
        <v/>
      </c>
      <c r="U62" s="34" t="str">
        <f>IF(AND(OR(COUNTIF(U13:U61,"Q")=49,COUNTIF(U13:U61,"X")=49),SUM(T13:T61)=0,ISNUMBER(T62)),"",IF(COUNTIF(U13:U61,"m")&gt;0,"m",IF(AND(COUNTIF(U13:U61,U13)=49,OR(U13="X",U13="W",U13="Q",U13="U",U13="Z")),UPPER(U13),"")))</f>
        <v/>
      </c>
      <c r="V62" s="33"/>
      <c r="W62" s="154"/>
      <c r="AY62" s="9"/>
      <c r="AZ62" s="9"/>
      <c r="BA62" s="9"/>
      <c r="BB62" s="9"/>
      <c r="BC62" s="9"/>
      <c r="BD62" s="9"/>
      <c r="BE62" s="9"/>
      <c r="BF62" s="9"/>
      <c r="BG62" s="9"/>
      <c r="BH62" s="9"/>
      <c r="BI62" s="9"/>
      <c r="BJ62" s="9"/>
      <c r="BK62" s="9"/>
      <c r="BL62" s="9"/>
      <c r="BM62" s="9"/>
    </row>
    <row r="63" spans="1:65" ht="21" customHeight="1" x14ac:dyDescent="0.25">
      <c r="A63" s="154"/>
      <c r="B63" s="154"/>
      <c r="C63" s="150"/>
      <c r="D63" s="286">
        <v>1113</v>
      </c>
      <c r="E63" s="231" t="s">
        <v>765</v>
      </c>
      <c r="F63" s="232"/>
      <c r="G63" s="169" t="s">
        <v>10</v>
      </c>
      <c r="H63" s="169" t="s">
        <v>10</v>
      </c>
      <c r="I63" s="169" t="s">
        <v>10</v>
      </c>
      <c r="J63" s="169" t="s">
        <v>10</v>
      </c>
      <c r="K63" s="169" t="s">
        <v>10</v>
      </c>
      <c r="L63" s="169" t="s">
        <v>10</v>
      </c>
      <c r="M63" s="257" t="s">
        <v>10</v>
      </c>
      <c r="N63" s="257" t="s">
        <v>10</v>
      </c>
      <c r="O63" s="257" t="s">
        <v>10</v>
      </c>
      <c r="P63" s="257" t="s">
        <v>422</v>
      </c>
      <c r="Q63" s="257" t="s">
        <v>10</v>
      </c>
      <c r="R63" s="255" t="s">
        <v>218</v>
      </c>
      <c r="S63" s="257" t="s">
        <v>538</v>
      </c>
      <c r="T63" s="41"/>
      <c r="U63" s="35"/>
      <c r="V63" s="36"/>
      <c r="W63" s="154"/>
      <c r="AY63" s="9"/>
      <c r="AZ63" s="9"/>
      <c r="BA63" s="9"/>
      <c r="BB63" s="9"/>
      <c r="BC63" s="9"/>
      <c r="BD63" s="9"/>
      <c r="BE63" s="9"/>
      <c r="BF63" s="9"/>
      <c r="BG63" s="9"/>
      <c r="BH63" s="9"/>
      <c r="BI63" s="9"/>
      <c r="BJ63" s="9"/>
      <c r="BK63" s="9"/>
      <c r="BL63" s="9"/>
      <c r="BM63" s="9"/>
    </row>
    <row r="64" spans="1:65" ht="21" customHeight="1" x14ac:dyDescent="0.25">
      <c r="A64" s="154"/>
      <c r="B64" s="154"/>
      <c r="C64" s="150"/>
      <c r="D64" s="286">
        <v>2230</v>
      </c>
      <c r="E64" s="231" t="s">
        <v>766</v>
      </c>
      <c r="F64" s="232"/>
      <c r="G64" s="169" t="s">
        <v>10</v>
      </c>
      <c r="H64" s="169" t="s">
        <v>10</v>
      </c>
      <c r="I64" s="169" t="s">
        <v>10</v>
      </c>
      <c r="J64" s="169" t="s">
        <v>10</v>
      </c>
      <c r="K64" s="169" t="s">
        <v>10</v>
      </c>
      <c r="L64" s="169" t="s">
        <v>10</v>
      </c>
      <c r="M64" s="257" t="s">
        <v>10</v>
      </c>
      <c r="N64" s="257" t="s">
        <v>10</v>
      </c>
      <c r="O64" s="257" t="s">
        <v>10</v>
      </c>
      <c r="P64" s="257" t="s">
        <v>423</v>
      </c>
      <c r="Q64" s="257" t="s">
        <v>10</v>
      </c>
      <c r="R64" s="255" t="s">
        <v>218</v>
      </c>
      <c r="S64" s="257" t="s">
        <v>538</v>
      </c>
      <c r="T64" s="41"/>
      <c r="U64" s="35"/>
      <c r="V64" s="36"/>
      <c r="W64" s="154"/>
      <c r="AY64" s="9"/>
      <c r="AZ64" s="9"/>
      <c r="BA64" s="9"/>
      <c r="BB64" s="9"/>
      <c r="BC64" s="9"/>
      <c r="BD64" s="9"/>
      <c r="BE64" s="9"/>
      <c r="BF64" s="9"/>
      <c r="BG64" s="9"/>
      <c r="BH64" s="9"/>
      <c r="BI64" s="9"/>
      <c r="BJ64" s="9"/>
      <c r="BK64" s="9"/>
      <c r="BL64" s="9"/>
      <c r="BM64" s="9"/>
    </row>
    <row r="65" spans="1:65" ht="21" customHeight="1" x14ac:dyDescent="0.25">
      <c r="A65" s="154"/>
      <c r="B65" s="154"/>
      <c r="C65" s="150"/>
      <c r="D65" s="286">
        <v>2636</v>
      </c>
      <c r="E65" s="231" t="s">
        <v>767</v>
      </c>
      <c r="F65" s="232"/>
      <c r="G65" s="169" t="s">
        <v>10</v>
      </c>
      <c r="H65" s="169" t="s">
        <v>10</v>
      </c>
      <c r="I65" s="169" t="s">
        <v>10</v>
      </c>
      <c r="J65" s="169" t="s">
        <v>10</v>
      </c>
      <c r="K65" s="169" t="s">
        <v>10</v>
      </c>
      <c r="L65" s="169" t="s">
        <v>10</v>
      </c>
      <c r="M65" s="257" t="s">
        <v>10</v>
      </c>
      <c r="N65" s="257" t="s">
        <v>10</v>
      </c>
      <c r="O65" s="257" t="s">
        <v>10</v>
      </c>
      <c r="P65" s="257" t="s">
        <v>424</v>
      </c>
      <c r="Q65" s="257" t="s">
        <v>10</v>
      </c>
      <c r="R65" s="255" t="s">
        <v>218</v>
      </c>
      <c r="S65" s="257" t="s">
        <v>538</v>
      </c>
      <c r="T65" s="41"/>
      <c r="U65" s="35"/>
      <c r="V65" s="36"/>
      <c r="W65" s="154"/>
      <c r="AY65" s="9"/>
      <c r="AZ65" s="9"/>
      <c r="BA65" s="9"/>
      <c r="BB65" s="9"/>
      <c r="BC65" s="9"/>
      <c r="BD65" s="9"/>
      <c r="BE65" s="9"/>
      <c r="BF65" s="9"/>
      <c r="BG65" s="9"/>
      <c r="BH65" s="9"/>
      <c r="BI65" s="9"/>
      <c r="BJ65" s="9"/>
      <c r="BK65" s="9"/>
      <c r="BL65" s="9"/>
      <c r="BM65" s="9"/>
    </row>
    <row r="66" spans="1:65" ht="21" customHeight="1" x14ac:dyDescent="0.25">
      <c r="A66" s="154"/>
      <c r="B66" s="154"/>
      <c r="C66" s="150"/>
      <c r="D66" s="286">
        <v>3230</v>
      </c>
      <c r="E66" s="231" t="s">
        <v>768</v>
      </c>
      <c r="F66" s="232"/>
      <c r="G66" s="169" t="s">
        <v>10</v>
      </c>
      <c r="H66" s="169" t="s">
        <v>10</v>
      </c>
      <c r="I66" s="169" t="s">
        <v>10</v>
      </c>
      <c r="J66" s="169" t="s">
        <v>10</v>
      </c>
      <c r="K66" s="169" t="s">
        <v>10</v>
      </c>
      <c r="L66" s="169" t="s">
        <v>10</v>
      </c>
      <c r="M66" s="257" t="s">
        <v>10</v>
      </c>
      <c r="N66" s="257" t="s">
        <v>10</v>
      </c>
      <c r="O66" s="257" t="s">
        <v>10</v>
      </c>
      <c r="P66" s="257" t="s">
        <v>425</v>
      </c>
      <c r="Q66" s="257" t="s">
        <v>10</v>
      </c>
      <c r="R66" s="255" t="s">
        <v>218</v>
      </c>
      <c r="S66" s="257" t="s">
        <v>538</v>
      </c>
      <c r="T66" s="41"/>
      <c r="U66" s="35"/>
      <c r="V66" s="36"/>
      <c r="W66" s="154"/>
      <c r="AY66" s="9"/>
      <c r="AZ66" s="9"/>
      <c r="BA66" s="9"/>
      <c r="BB66" s="9"/>
      <c r="BC66" s="9"/>
      <c r="BD66" s="9"/>
      <c r="BE66" s="9"/>
      <c r="BF66" s="9"/>
      <c r="BG66" s="9"/>
      <c r="BH66" s="9"/>
      <c r="BI66" s="9"/>
      <c r="BJ66" s="9"/>
      <c r="BK66" s="9"/>
      <c r="BL66" s="9"/>
      <c r="BM66" s="9"/>
    </row>
    <row r="67" spans="1:65" ht="21" customHeight="1" x14ac:dyDescent="0.25">
      <c r="A67" s="154"/>
      <c r="B67" s="154"/>
      <c r="C67" s="150"/>
      <c r="D67" s="286">
        <v>3413</v>
      </c>
      <c r="E67" s="231" t="s">
        <v>769</v>
      </c>
      <c r="F67" s="232"/>
      <c r="G67" s="169" t="s">
        <v>10</v>
      </c>
      <c r="H67" s="169" t="s">
        <v>10</v>
      </c>
      <c r="I67" s="169" t="s">
        <v>10</v>
      </c>
      <c r="J67" s="169" t="s">
        <v>10</v>
      </c>
      <c r="K67" s="169" t="s">
        <v>10</v>
      </c>
      <c r="L67" s="169" t="s">
        <v>10</v>
      </c>
      <c r="M67" s="257" t="s">
        <v>10</v>
      </c>
      <c r="N67" s="257" t="s">
        <v>10</v>
      </c>
      <c r="O67" s="257" t="s">
        <v>10</v>
      </c>
      <c r="P67" s="257" t="s">
        <v>426</v>
      </c>
      <c r="Q67" s="257" t="s">
        <v>10</v>
      </c>
      <c r="R67" s="255" t="s">
        <v>218</v>
      </c>
      <c r="S67" s="257" t="s">
        <v>538</v>
      </c>
      <c r="T67" s="41"/>
      <c r="U67" s="35"/>
      <c r="V67" s="36"/>
      <c r="W67" s="154"/>
      <c r="AY67" s="9"/>
      <c r="AZ67" s="9"/>
      <c r="BA67" s="9"/>
      <c r="BB67" s="9"/>
      <c r="BC67" s="9"/>
      <c r="BD67" s="9"/>
      <c r="BE67" s="9"/>
      <c r="BF67" s="9"/>
      <c r="BG67" s="9"/>
      <c r="BH67" s="9"/>
      <c r="BI67" s="9"/>
      <c r="BJ67" s="9"/>
      <c r="BK67" s="9"/>
      <c r="BL67" s="9"/>
      <c r="BM67" s="9"/>
    </row>
    <row r="68" spans="1:65" ht="21" customHeight="1" x14ac:dyDescent="0.25">
      <c r="A68" s="154"/>
      <c r="B68" s="154"/>
      <c r="C68" s="150"/>
      <c r="D68" s="286">
        <v>3434</v>
      </c>
      <c r="E68" s="231" t="s">
        <v>770</v>
      </c>
      <c r="F68" s="232"/>
      <c r="G68" s="169" t="s">
        <v>10</v>
      </c>
      <c r="H68" s="169" t="s">
        <v>10</v>
      </c>
      <c r="I68" s="169" t="s">
        <v>10</v>
      </c>
      <c r="J68" s="169" t="s">
        <v>10</v>
      </c>
      <c r="K68" s="169" t="s">
        <v>10</v>
      </c>
      <c r="L68" s="169" t="s">
        <v>10</v>
      </c>
      <c r="M68" s="257" t="s">
        <v>10</v>
      </c>
      <c r="N68" s="257" t="s">
        <v>10</v>
      </c>
      <c r="O68" s="257" t="s">
        <v>10</v>
      </c>
      <c r="P68" s="257" t="s">
        <v>427</v>
      </c>
      <c r="Q68" s="257" t="s">
        <v>10</v>
      </c>
      <c r="R68" s="255" t="s">
        <v>218</v>
      </c>
      <c r="S68" s="257" t="s">
        <v>538</v>
      </c>
      <c r="T68" s="41"/>
      <c r="U68" s="35"/>
      <c r="V68" s="36"/>
      <c r="W68" s="154"/>
      <c r="AY68" s="9"/>
      <c r="AZ68" s="9"/>
      <c r="BA68" s="9"/>
      <c r="BB68" s="9"/>
      <c r="BC68" s="9"/>
      <c r="BD68" s="9"/>
      <c r="BE68" s="9"/>
      <c r="BF68" s="9"/>
      <c r="BG68" s="9"/>
      <c r="BH68" s="9"/>
      <c r="BI68" s="9"/>
      <c r="BJ68" s="9"/>
      <c r="BK68" s="9"/>
      <c r="BL68" s="9"/>
      <c r="BM68" s="9"/>
    </row>
    <row r="69" spans="1:65" ht="21" customHeight="1" x14ac:dyDescent="0.25">
      <c r="A69" s="154"/>
      <c r="B69" s="154"/>
      <c r="C69" s="150"/>
      <c r="D69" s="410" t="s">
        <v>707</v>
      </c>
      <c r="E69" s="411"/>
      <c r="F69" s="411"/>
      <c r="G69" s="169" t="s">
        <v>10</v>
      </c>
      <c r="H69" s="169" t="s">
        <v>10</v>
      </c>
      <c r="I69" s="169" t="s">
        <v>10</v>
      </c>
      <c r="J69" s="169" t="s">
        <v>10</v>
      </c>
      <c r="K69" s="169" t="s">
        <v>10</v>
      </c>
      <c r="L69" s="169" t="s">
        <v>10</v>
      </c>
      <c r="M69" s="257" t="s">
        <v>10</v>
      </c>
      <c r="N69" s="257" t="s">
        <v>10</v>
      </c>
      <c r="O69" s="257" t="s">
        <v>10</v>
      </c>
      <c r="P69" s="257" t="s">
        <v>511</v>
      </c>
      <c r="Q69" s="257" t="s">
        <v>10</v>
      </c>
      <c r="R69" s="255" t="s">
        <v>218</v>
      </c>
      <c r="S69" s="257" t="s">
        <v>538</v>
      </c>
      <c r="T69" s="41"/>
      <c r="U69" s="35"/>
      <c r="V69" s="36"/>
      <c r="W69" s="154"/>
      <c r="AY69" s="9"/>
      <c r="AZ69" s="9"/>
      <c r="BA69" s="9"/>
      <c r="BB69" s="9"/>
      <c r="BC69" s="9"/>
      <c r="BD69" s="9"/>
      <c r="BE69" s="9"/>
      <c r="BF69" s="9"/>
      <c r="BG69" s="9"/>
      <c r="BH69" s="9"/>
      <c r="BI69" s="9"/>
      <c r="BJ69" s="9"/>
      <c r="BK69" s="9"/>
      <c r="BL69" s="9"/>
      <c r="BM69" s="9"/>
    </row>
    <row r="70" spans="1:65" ht="21" customHeight="1" x14ac:dyDescent="0.25">
      <c r="A70" s="154"/>
      <c r="B70" s="154"/>
      <c r="C70" s="150"/>
      <c r="D70" s="408" t="s">
        <v>771</v>
      </c>
      <c r="E70" s="409"/>
      <c r="F70" s="233"/>
      <c r="G70" s="169" t="s">
        <v>10</v>
      </c>
      <c r="H70" s="169" t="s">
        <v>10</v>
      </c>
      <c r="I70" s="169" t="s">
        <v>10</v>
      </c>
      <c r="J70" s="169" t="s">
        <v>10</v>
      </c>
      <c r="K70" s="169" t="s">
        <v>10</v>
      </c>
      <c r="L70" s="169" t="s">
        <v>10</v>
      </c>
      <c r="M70" s="257" t="s">
        <v>10</v>
      </c>
      <c r="N70" s="257" t="s">
        <v>10</v>
      </c>
      <c r="O70" s="257" t="s">
        <v>10</v>
      </c>
      <c r="P70" s="257" t="s">
        <v>428</v>
      </c>
      <c r="Q70" s="257" t="s">
        <v>10</v>
      </c>
      <c r="R70" s="255" t="s">
        <v>218</v>
      </c>
      <c r="S70" s="257" t="s">
        <v>538</v>
      </c>
      <c r="T70" s="42" t="str">
        <f>IF(OR(SUMPRODUCT(--(T63:T69=""),--(U63:U69=""))&gt;0,COUNTIF(U63:U69,"X")=7,COUNTIF(U63:U69,"Q")=7,COUNTIF(U63:U69,"M")&gt;0),"",SUM(T63:T69))</f>
        <v/>
      </c>
      <c r="U70" s="34" t="str">
        <f>IF(AND(OR(COUNTIF(U63:U69,"Q")=7,COUNTIF(U63:U69,"X")=7),SUM(T63:T69)=0,ISNUMBER(T70)),"",IF(COUNTIF(U63:U69,"m")&gt;0,"m",IF(AND(COUNTIF(U63:U69,U63)=7,OR(U63="X",U63="W",U63="Q",U63="U",U63="Z")),UPPER(U63),"")))</f>
        <v/>
      </c>
      <c r="V70" s="33"/>
      <c r="W70" s="154"/>
      <c r="AY70" s="9"/>
      <c r="AZ70" s="9"/>
      <c r="BA70" s="9"/>
      <c r="BB70" s="9"/>
      <c r="BC70" s="9"/>
      <c r="BD70" s="9"/>
      <c r="BE70" s="9"/>
      <c r="BF70" s="9"/>
      <c r="BG70" s="9"/>
      <c r="BH70" s="9"/>
      <c r="BI70" s="9"/>
      <c r="BJ70" s="9"/>
      <c r="BK70" s="9"/>
      <c r="BL70" s="9"/>
      <c r="BM70" s="9"/>
    </row>
    <row r="71" spans="1:65" ht="15" customHeight="1" x14ac:dyDescent="0.25">
      <c r="A71" s="154"/>
      <c r="B71" s="154"/>
      <c r="C71" s="150"/>
      <c r="D71" s="234" t="s">
        <v>772</v>
      </c>
      <c r="E71" s="150"/>
      <c r="F71" s="150"/>
      <c r="G71" s="156"/>
      <c r="H71" s="156"/>
      <c r="I71" s="156"/>
      <c r="J71" s="156"/>
      <c r="K71" s="156"/>
      <c r="L71" s="156"/>
      <c r="M71" s="264"/>
      <c r="N71" s="264"/>
      <c r="O71" s="264"/>
      <c r="P71" s="264"/>
      <c r="Q71" s="264"/>
      <c r="R71" s="264"/>
      <c r="S71" s="93"/>
      <c r="T71" s="150"/>
      <c r="U71" s="150"/>
      <c r="V71" s="150"/>
      <c r="W71" s="154"/>
      <c r="AY71" s="9"/>
      <c r="AZ71" s="9"/>
      <c r="BA71" s="9"/>
      <c r="BB71" s="9"/>
      <c r="BC71" s="9"/>
      <c r="BD71" s="9"/>
      <c r="BE71" s="9"/>
      <c r="BF71" s="9"/>
      <c r="BG71" s="9"/>
      <c r="BH71" s="9"/>
      <c r="BI71" s="9"/>
      <c r="BJ71" s="9"/>
      <c r="BK71" s="9"/>
      <c r="BL71" s="9"/>
      <c r="BM71" s="9"/>
    </row>
    <row r="72" spans="1:65" ht="21" customHeight="1" x14ac:dyDescent="0.25">
      <c r="A72" s="154"/>
      <c r="B72" s="154"/>
      <c r="C72" s="150"/>
      <c r="D72" s="281">
        <v>216</v>
      </c>
      <c r="E72" s="230" t="s">
        <v>773</v>
      </c>
      <c r="F72" s="229"/>
      <c r="G72" s="169" t="s">
        <v>10</v>
      </c>
      <c r="H72" s="169" t="s">
        <v>10</v>
      </c>
      <c r="I72" s="169" t="s">
        <v>10</v>
      </c>
      <c r="J72" s="169" t="s">
        <v>10</v>
      </c>
      <c r="K72" s="169" t="s">
        <v>10</v>
      </c>
      <c r="L72" s="169" t="s">
        <v>10</v>
      </c>
      <c r="M72" s="257" t="s">
        <v>10</v>
      </c>
      <c r="N72" s="257" t="s">
        <v>10</v>
      </c>
      <c r="O72" s="257" t="s">
        <v>10</v>
      </c>
      <c r="P72" s="257" t="s">
        <v>429</v>
      </c>
      <c r="Q72" s="257" t="s">
        <v>10</v>
      </c>
      <c r="R72" s="255" t="s">
        <v>218</v>
      </c>
      <c r="S72" s="257" t="s">
        <v>539</v>
      </c>
      <c r="T72" s="41"/>
      <c r="U72" s="35"/>
      <c r="V72" s="36"/>
      <c r="W72" s="154"/>
      <c r="AY72" s="9"/>
      <c r="AZ72" s="9"/>
      <c r="BA72" s="9"/>
      <c r="BB72" s="9"/>
      <c r="BC72" s="9"/>
      <c r="BD72" s="9"/>
      <c r="BE72" s="9"/>
      <c r="BF72" s="9"/>
      <c r="BG72" s="9"/>
      <c r="BH72" s="9"/>
      <c r="BI72" s="9"/>
      <c r="BJ72" s="9"/>
      <c r="BK72" s="9"/>
      <c r="BL72" s="9"/>
      <c r="BM72" s="9"/>
    </row>
    <row r="73" spans="1:65" ht="21" customHeight="1" x14ac:dyDescent="0.25">
      <c r="A73" s="154"/>
      <c r="B73" s="154"/>
      <c r="C73" s="150"/>
      <c r="D73" s="281">
        <v>231</v>
      </c>
      <c r="E73" s="230" t="s">
        <v>661</v>
      </c>
      <c r="F73" s="229" t="s">
        <v>958</v>
      </c>
      <c r="G73" s="169" t="s">
        <v>10</v>
      </c>
      <c r="H73" s="169" t="s">
        <v>10</v>
      </c>
      <c r="I73" s="169" t="s">
        <v>10</v>
      </c>
      <c r="J73" s="169" t="s">
        <v>10</v>
      </c>
      <c r="K73" s="169" t="s">
        <v>10</v>
      </c>
      <c r="L73" s="169" t="s">
        <v>10</v>
      </c>
      <c r="M73" s="257" t="s">
        <v>10</v>
      </c>
      <c r="N73" s="257" t="s">
        <v>10</v>
      </c>
      <c r="O73" s="257" t="s">
        <v>10</v>
      </c>
      <c r="P73" s="257" t="s">
        <v>430</v>
      </c>
      <c r="Q73" s="257" t="s">
        <v>10</v>
      </c>
      <c r="R73" s="255" t="s">
        <v>218</v>
      </c>
      <c r="S73" s="257" t="s">
        <v>539</v>
      </c>
      <c r="T73" s="41"/>
      <c r="U73" s="35"/>
      <c r="V73" s="36"/>
      <c r="W73" s="154"/>
      <c r="AY73" s="9"/>
      <c r="AZ73" s="9"/>
      <c r="BA73" s="9"/>
      <c r="BB73" s="9"/>
      <c r="BC73" s="9"/>
      <c r="BD73" s="9"/>
      <c r="BE73" s="9"/>
      <c r="BF73" s="9"/>
      <c r="BG73" s="9"/>
      <c r="BH73" s="9"/>
      <c r="BI73" s="9"/>
      <c r="BJ73" s="9"/>
      <c r="BK73" s="9"/>
      <c r="BL73" s="9"/>
      <c r="BM73" s="9"/>
    </row>
    <row r="74" spans="1:65" ht="21" customHeight="1" x14ac:dyDescent="0.25">
      <c r="A74" s="154"/>
      <c r="B74" s="154"/>
      <c r="C74" s="150"/>
      <c r="D74" s="281">
        <v>235</v>
      </c>
      <c r="E74" s="230" t="s">
        <v>674</v>
      </c>
      <c r="F74" s="229" t="s">
        <v>958</v>
      </c>
      <c r="G74" s="169" t="s">
        <v>10</v>
      </c>
      <c r="H74" s="169" t="s">
        <v>10</v>
      </c>
      <c r="I74" s="169" t="s">
        <v>10</v>
      </c>
      <c r="J74" s="169" t="s">
        <v>10</v>
      </c>
      <c r="K74" s="169" t="s">
        <v>10</v>
      </c>
      <c r="L74" s="169" t="s">
        <v>10</v>
      </c>
      <c r="M74" s="257" t="s">
        <v>10</v>
      </c>
      <c r="N74" s="257" t="s">
        <v>10</v>
      </c>
      <c r="O74" s="257" t="s">
        <v>10</v>
      </c>
      <c r="P74" s="257" t="s">
        <v>431</v>
      </c>
      <c r="Q74" s="257" t="s">
        <v>10</v>
      </c>
      <c r="R74" s="255" t="s">
        <v>218</v>
      </c>
      <c r="S74" s="257" t="s">
        <v>539</v>
      </c>
      <c r="T74" s="41"/>
      <c r="U74" s="35"/>
      <c r="V74" s="36"/>
      <c r="W74" s="154"/>
      <c r="AY74" s="9"/>
      <c r="AZ74" s="9"/>
      <c r="BA74" s="9"/>
      <c r="BB74" s="9"/>
      <c r="BC74" s="9"/>
      <c r="BD74" s="9"/>
      <c r="BE74" s="9"/>
      <c r="BF74" s="9"/>
      <c r="BG74" s="9"/>
      <c r="BH74" s="9"/>
      <c r="BI74" s="9"/>
      <c r="BJ74" s="9"/>
      <c r="BK74" s="9"/>
      <c r="BL74" s="9"/>
      <c r="BM74" s="9"/>
    </row>
    <row r="75" spans="1:65" ht="21" customHeight="1" x14ac:dyDescent="0.25">
      <c r="A75" s="154"/>
      <c r="B75" s="154"/>
      <c r="C75" s="150"/>
      <c r="D75" s="281">
        <v>262</v>
      </c>
      <c r="E75" s="230" t="s">
        <v>774</v>
      </c>
      <c r="F75" s="229"/>
      <c r="G75" s="169" t="s">
        <v>10</v>
      </c>
      <c r="H75" s="169" t="s">
        <v>10</v>
      </c>
      <c r="I75" s="169" t="s">
        <v>10</v>
      </c>
      <c r="J75" s="169" t="s">
        <v>10</v>
      </c>
      <c r="K75" s="169" t="s">
        <v>10</v>
      </c>
      <c r="L75" s="169" t="s">
        <v>10</v>
      </c>
      <c r="M75" s="257" t="s">
        <v>10</v>
      </c>
      <c r="N75" s="257" t="s">
        <v>10</v>
      </c>
      <c r="O75" s="257" t="s">
        <v>10</v>
      </c>
      <c r="P75" s="257" t="s">
        <v>432</v>
      </c>
      <c r="Q75" s="257" t="s">
        <v>10</v>
      </c>
      <c r="R75" s="255" t="s">
        <v>218</v>
      </c>
      <c r="S75" s="257" t="s">
        <v>539</v>
      </c>
      <c r="T75" s="41"/>
      <c r="U75" s="35"/>
      <c r="V75" s="36"/>
      <c r="W75" s="154"/>
      <c r="AY75" s="9"/>
      <c r="AZ75" s="9"/>
      <c r="BA75" s="9"/>
      <c r="BB75" s="9"/>
      <c r="BC75" s="9"/>
      <c r="BD75" s="9"/>
      <c r="BE75" s="9"/>
      <c r="BF75" s="9"/>
      <c r="BG75" s="9"/>
      <c r="BH75" s="9"/>
      <c r="BI75" s="9"/>
      <c r="BJ75" s="9"/>
      <c r="BK75" s="9"/>
      <c r="BL75" s="9"/>
      <c r="BM75" s="9"/>
    </row>
    <row r="76" spans="1:65" ht="21" customHeight="1" x14ac:dyDescent="0.25">
      <c r="A76" s="154"/>
      <c r="B76" s="154"/>
      <c r="C76" s="150"/>
      <c r="D76" s="281">
        <v>264</v>
      </c>
      <c r="E76" s="230" t="s">
        <v>775</v>
      </c>
      <c r="F76" s="229"/>
      <c r="G76" s="169" t="s">
        <v>10</v>
      </c>
      <c r="H76" s="169" t="s">
        <v>10</v>
      </c>
      <c r="I76" s="169" t="s">
        <v>10</v>
      </c>
      <c r="J76" s="169" t="s">
        <v>10</v>
      </c>
      <c r="K76" s="169" t="s">
        <v>10</v>
      </c>
      <c r="L76" s="169" t="s">
        <v>10</v>
      </c>
      <c r="M76" s="257" t="s">
        <v>10</v>
      </c>
      <c r="N76" s="257" t="s">
        <v>10</v>
      </c>
      <c r="O76" s="257" t="s">
        <v>10</v>
      </c>
      <c r="P76" s="257" t="s">
        <v>433</v>
      </c>
      <c r="Q76" s="257" t="s">
        <v>10</v>
      </c>
      <c r="R76" s="255" t="s">
        <v>218</v>
      </c>
      <c r="S76" s="257" t="s">
        <v>539</v>
      </c>
      <c r="T76" s="41"/>
      <c r="U76" s="35"/>
      <c r="V76" s="36"/>
      <c r="W76" s="154"/>
      <c r="AY76" s="9"/>
      <c r="AZ76" s="9"/>
      <c r="BA76" s="9"/>
      <c r="BB76" s="9"/>
      <c r="BC76" s="9"/>
      <c r="BD76" s="9"/>
      <c r="BE76" s="9"/>
      <c r="BF76" s="9"/>
      <c r="BG76" s="9"/>
      <c r="BH76" s="9"/>
      <c r="BI76" s="9"/>
      <c r="BJ76" s="9"/>
      <c r="BK76" s="9"/>
      <c r="BL76" s="9"/>
      <c r="BM76" s="9"/>
    </row>
    <row r="77" spans="1:65" ht="21" customHeight="1" x14ac:dyDescent="0.25">
      <c r="A77" s="154"/>
      <c r="B77" s="154"/>
      <c r="C77" s="150"/>
      <c r="D77" s="281">
        <v>265</v>
      </c>
      <c r="E77" s="230" t="s">
        <v>776</v>
      </c>
      <c r="F77" s="229"/>
      <c r="G77" s="169" t="s">
        <v>10</v>
      </c>
      <c r="H77" s="169" t="s">
        <v>10</v>
      </c>
      <c r="I77" s="169" t="s">
        <v>10</v>
      </c>
      <c r="J77" s="169" t="s">
        <v>10</v>
      </c>
      <c r="K77" s="169" t="s">
        <v>10</v>
      </c>
      <c r="L77" s="169" t="s">
        <v>10</v>
      </c>
      <c r="M77" s="257" t="s">
        <v>10</v>
      </c>
      <c r="N77" s="257" t="s">
        <v>10</v>
      </c>
      <c r="O77" s="257" t="s">
        <v>10</v>
      </c>
      <c r="P77" s="257" t="s">
        <v>434</v>
      </c>
      <c r="Q77" s="257" t="s">
        <v>10</v>
      </c>
      <c r="R77" s="255" t="s">
        <v>218</v>
      </c>
      <c r="S77" s="257" t="s">
        <v>539</v>
      </c>
      <c r="T77" s="41"/>
      <c r="U77" s="35"/>
      <c r="V77" s="36"/>
      <c r="W77" s="154"/>
      <c r="AY77" s="9"/>
      <c r="AZ77" s="9"/>
      <c r="BA77" s="9"/>
      <c r="BB77" s="9"/>
      <c r="BC77" s="9"/>
      <c r="BD77" s="9"/>
      <c r="BE77" s="9"/>
      <c r="BF77" s="9"/>
      <c r="BG77" s="9"/>
      <c r="BH77" s="9"/>
      <c r="BI77" s="9"/>
      <c r="BJ77" s="9"/>
      <c r="BK77" s="9"/>
      <c r="BL77" s="9"/>
      <c r="BM77" s="9"/>
    </row>
    <row r="78" spans="1:65" ht="21" customHeight="1" x14ac:dyDescent="0.25">
      <c r="A78" s="154"/>
      <c r="B78" s="154"/>
      <c r="C78" s="150"/>
      <c r="D78" s="281">
        <v>343</v>
      </c>
      <c r="E78" s="230" t="s">
        <v>777</v>
      </c>
      <c r="F78" s="229"/>
      <c r="G78" s="169" t="s">
        <v>10</v>
      </c>
      <c r="H78" s="169" t="s">
        <v>10</v>
      </c>
      <c r="I78" s="169" t="s">
        <v>10</v>
      </c>
      <c r="J78" s="169" t="s">
        <v>10</v>
      </c>
      <c r="K78" s="169" t="s">
        <v>10</v>
      </c>
      <c r="L78" s="169" t="s">
        <v>10</v>
      </c>
      <c r="M78" s="257" t="s">
        <v>10</v>
      </c>
      <c r="N78" s="257" t="s">
        <v>10</v>
      </c>
      <c r="O78" s="257" t="s">
        <v>10</v>
      </c>
      <c r="P78" s="257" t="s">
        <v>435</v>
      </c>
      <c r="Q78" s="257" t="s">
        <v>10</v>
      </c>
      <c r="R78" s="255" t="s">
        <v>218</v>
      </c>
      <c r="S78" s="257" t="s">
        <v>539</v>
      </c>
      <c r="T78" s="41"/>
      <c r="U78" s="35"/>
      <c r="V78" s="36"/>
      <c r="W78" s="154"/>
      <c r="AY78" s="9"/>
      <c r="AZ78" s="9"/>
      <c r="BA78" s="9"/>
      <c r="BB78" s="9"/>
      <c r="BC78" s="9"/>
      <c r="BD78" s="9"/>
      <c r="BE78" s="9"/>
      <c r="BF78" s="9"/>
      <c r="BG78" s="9"/>
      <c r="BH78" s="9"/>
      <c r="BI78" s="9"/>
      <c r="BJ78" s="9"/>
      <c r="BK78" s="9"/>
      <c r="BL78" s="9"/>
      <c r="BM78" s="9"/>
    </row>
    <row r="79" spans="1:65" ht="21" customHeight="1" x14ac:dyDescent="0.25">
      <c r="A79" s="154"/>
      <c r="B79" s="154"/>
      <c r="C79" s="150"/>
      <c r="D79" s="281">
        <v>731</v>
      </c>
      <c r="E79" s="230" t="s">
        <v>778</v>
      </c>
      <c r="F79" s="229"/>
      <c r="G79" s="169" t="s">
        <v>10</v>
      </c>
      <c r="H79" s="169" t="s">
        <v>10</v>
      </c>
      <c r="I79" s="169" t="s">
        <v>10</v>
      </c>
      <c r="J79" s="169" t="s">
        <v>10</v>
      </c>
      <c r="K79" s="169" t="s">
        <v>10</v>
      </c>
      <c r="L79" s="169" t="s">
        <v>10</v>
      </c>
      <c r="M79" s="257" t="s">
        <v>10</v>
      </c>
      <c r="N79" s="257" t="s">
        <v>10</v>
      </c>
      <c r="O79" s="257" t="s">
        <v>10</v>
      </c>
      <c r="P79" s="257" t="s">
        <v>436</v>
      </c>
      <c r="Q79" s="257" t="s">
        <v>10</v>
      </c>
      <c r="R79" s="255" t="s">
        <v>218</v>
      </c>
      <c r="S79" s="257" t="s">
        <v>539</v>
      </c>
      <c r="T79" s="41"/>
      <c r="U79" s="35"/>
      <c r="V79" s="36"/>
      <c r="W79" s="154"/>
      <c r="AY79" s="9"/>
      <c r="AZ79" s="9"/>
      <c r="BA79" s="9"/>
      <c r="BB79" s="9"/>
      <c r="BC79" s="9"/>
      <c r="BD79" s="9"/>
      <c r="BE79" s="9"/>
      <c r="BF79" s="9"/>
      <c r="BG79" s="9"/>
      <c r="BH79" s="9"/>
      <c r="BI79" s="9"/>
      <c r="BJ79" s="9"/>
      <c r="BK79" s="9"/>
      <c r="BL79" s="9"/>
      <c r="BM79" s="9"/>
    </row>
    <row r="80" spans="1:65" ht="21" customHeight="1" x14ac:dyDescent="0.25">
      <c r="A80" s="154"/>
      <c r="B80" s="154"/>
      <c r="C80" s="150"/>
      <c r="D80" s="281">
        <v>752</v>
      </c>
      <c r="E80" s="230" t="s">
        <v>675</v>
      </c>
      <c r="F80" s="229" t="s">
        <v>958</v>
      </c>
      <c r="G80" s="169" t="s">
        <v>10</v>
      </c>
      <c r="H80" s="169" t="s">
        <v>10</v>
      </c>
      <c r="I80" s="169" t="s">
        <v>10</v>
      </c>
      <c r="J80" s="169" t="s">
        <v>10</v>
      </c>
      <c r="K80" s="169" t="s">
        <v>10</v>
      </c>
      <c r="L80" s="169" t="s">
        <v>10</v>
      </c>
      <c r="M80" s="257" t="s">
        <v>10</v>
      </c>
      <c r="N80" s="257" t="s">
        <v>10</v>
      </c>
      <c r="O80" s="257" t="s">
        <v>10</v>
      </c>
      <c r="P80" s="257" t="s">
        <v>437</v>
      </c>
      <c r="Q80" s="257" t="s">
        <v>10</v>
      </c>
      <c r="R80" s="255" t="s">
        <v>218</v>
      </c>
      <c r="S80" s="257" t="s">
        <v>539</v>
      </c>
      <c r="T80" s="41"/>
      <c r="U80" s="35"/>
      <c r="V80" s="36"/>
      <c r="W80" s="154"/>
      <c r="AY80" s="9"/>
      <c r="AZ80" s="9"/>
      <c r="BA80" s="9"/>
      <c r="BB80" s="9"/>
      <c r="BC80" s="9"/>
      <c r="BD80" s="9"/>
      <c r="BE80" s="9"/>
      <c r="BF80" s="9"/>
      <c r="BG80" s="9"/>
      <c r="BH80" s="9"/>
      <c r="BI80" s="9"/>
      <c r="BJ80" s="9"/>
      <c r="BK80" s="9"/>
      <c r="BL80" s="9"/>
      <c r="BM80" s="9"/>
    </row>
    <row r="81" spans="1:65" ht="21" customHeight="1" x14ac:dyDescent="0.25">
      <c r="A81" s="154"/>
      <c r="B81" s="154"/>
      <c r="C81" s="150"/>
      <c r="D81" s="281">
        <v>753</v>
      </c>
      <c r="E81" s="230" t="s">
        <v>676</v>
      </c>
      <c r="F81" s="229" t="s">
        <v>958</v>
      </c>
      <c r="G81" s="169" t="s">
        <v>10</v>
      </c>
      <c r="H81" s="169" t="s">
        <v>10</v>
      </c>
      <c r="I81" s="169" t="s">
        <v>10</v>
      </c>
      <c r="J81" s="169" t="s">
        <v>10</v>
      </c>
      <c r="K81" s="169" t="s">
        <v>10</v>
      </c>
      <c r="L81" s="169" t="s">
        <v>10</v>
      </c>
      <c r="M81" s="257" t="s">
        <v>10</v>
      </c>
      <c r="N81" s="257" t="s">
        <v>10</v>
      </c>
      <c r="O81" s="257" t="s">
        <v>10</v>
      </c>
      <c r="P81" s="257" t="s">
        <v>438</v>
      </c>
      <c r="Q81" s="257" t="s">
        <v>10</v>
      </c>
      <c r="R81" s="255" t="s">
        <v>218</v>
      </c>
      <c r="S81" s="257" t="s">
        <v>539</v>
      </c>
      <c r="T81" s="41"/>
      <c r="U81" s="35"/>
      <c r="V81" s="36"/>
      <c r="W81" s="154"/>
      <c r="AY81" s="9"/>
      <c r="AZ81" s="9"/>
      <c r="BA81" s="9"/>
      <c r="BB81" s="9"/>
      <c r="BC81" s="9"/>
      <c r="BD81" s="9"/>
      <c r="BE81" s="9"/>
      <c r="BF81" s="9"/>
      <c r="BG81" s="9"/>
      <c r="BH81" s="9"/>
      <c r="BI81" s="9"/>
      <c r="BJ81" s="9"/>
      <c r="BK81" s="9"/>
      <c r="BL81" s="9"/>
      <c r="BM81" s="9"/>
    </row>
    <row r="82" spans="1:65" ht="21" customHeight="1" x14ac:dyDescent="0.25">
      <c r="A82" s="154"/>
      <c r="B82" s="154"/>
      <c r="C82" s="150"/>
      <c r="D82" s="404" t="s">
        <v>707</v>
      </c>
      <c r="E82" s="405"/>
      <c r="F82" s="405"/>
      <c r="G82" s="169" t="s">
        <v>10</v>
      </c>
      <c r="H82" s="169" t="s">
        <v>10</v>
      </c>
      <c r="I82" s="169" t="s">
        <v>10</v>
      </c>
      <c r="J82" s="169" t="s">
        <v>10</v>
      </c>
      <c r="K82" s="169" t="s">
        <v>10</v>
      </c>
      <c r="L82" s="169" t="s">
        <v>10</v>
      </c>
      <c r="M82" s="257" t="s">
        <v>10</v>
      </c>
      <c r="N82" s="257" t="s">
        <v>10</v>
      </c>
      <c r="O82" s="257" t="s">
        <v>10</v>
      </c>
      <c r="P82" s="257" t="s">
        <v>512</v>
      </c>
      <c r="Q82" s="257" t="s">
        <v>10</v>
      </c>
      <c r="R82" s="255" t="s">
        <v>218</v>
      </c>
      <c r="S82" s="257" t="s">
        <v>539</v>
      </c>
      <c r="T82" s="41"/>
      <c r="U82" s="35"/>
      <c r="V82" s="36"/>
      <c r="W82" s="154"/>
      <c r="AY82" s="9"/>
      <c r="AZ82" s="9"/>
      <c r="BA82" s="9"/>
      <c r="BB82" s="9"/>
      <c r="BC82" s="9"/>
      <c r="BD82" s="9"/>
      <c r="BE82" s="9"/>
      <c r="BF82" s="9"/>
      <c r="BG82" s="9"/>
      <c r="BH82" s="9"/>
      <c r="BI82" s="9"/>
      <c r="BJ82" s="9"/>
      <c r="BK82" s="9"/>
      <c r="BL82" s="9"/>
      <c r="BM82" s="9"/>
    </row>
    <row r="83" spans="1:65" ht="21" customHeight="1" x14ac:dyDescent="0.25">
      <c r="A83" s="154"/>
      <c r="B83" s="154"/>
      <c r="C83" s="150"/>
      <c r="D83" s="406" t="s">
        <v>366</v>
      </c>
      <c r="E83" s="407"/>
      <c r="F83" s="407"/>
      <c r="G83" s="169" t="s">
        <v>10</v>
      </c>
      <c r="H83" s="169" t="s">
        <v>10</v>
      </c>
      <c r="I83" s="169" t="s">
        <v>10</v>
      </c>
      <c r="J83" s="169" t="s">
        <v>10</v>
      </c>
      <c r="K83" s="169" t="s">
        <v>10</v>
      </c>
      <c r="L83" s="169" t="s">
        <v>10</v>
      </c>
      <c r="M83" s="257" t="s">
        <v>10</v>
      </c>
      <c r="N83" s="257" t="s">
        <v>10</v>
      </c>
      <c r="O83" s="257" t="s">
        <v>10</v>
      </c>
      <c r="P83" s="257" t="s">
        <v>523</v>
      </c>
      <c r="Q83" s="257" t="s">
        <v>10</v>
      </c>
      <c r="R83" s="255" t="s">
        <v>218</v>
      </c>
      <c r="S83" s="257" t="s">
        <v>539</v>
      </c>
      <c r="T83" s="42" t="str">
        <f>IF(OR(SUMPRODUCT(--(T72:T82=""),--(U72:U82=""))&gt;0,COUNTIF(U72:U82,"X")=11,COUNTIF(U72:U82,"Q")=11,COUNTIF(U72:U82,"M")&gt;0),"",SUM(T72:T82))</f>
        <v/>
      </c>
      <c r="U83" s="34" t="str">
        <f>IF(AND(OR(COUNTIF(U72:U82,"Q")=11,COUNTIF(U72:U82,"X")=11),SUM(T72:T82)=0,ISNUMBER(T83)),"",IF(COUNTIF(U72:U82,"m")&gt;0,"m",IF(AND(COUNTIF(U72:U82,U72)=11,OR(U72="X",U72="W",U72="Q",U72="U",U72="Z")),UPPER(U72),"")))</f>
        <v/>
      </c>
      <c r="V83" s="33"/>
      <c r="W83" s="154"/>
      <c r="AY83" s="9"/>
      <c r="AZ83" s="9"/>
      <c r="BA83" s="9"/>
      <c r="BB83" s="9"/>
      <c r="BC83" s="9"/>
      <c r="BD83" s="9"/>
      <c r="BE83" s="9"/>
      <c r="BF83" s="9"/>
      <c r="BG83" s="9"/>
      <c r="BH83" s="9"/>
      <c r="BI83" s="9"/>
      <c r="BJ83" s="9"/>
      <c r="BK83" s="9"/>
      <c r="BL83" s="9"/>
      <c r="BM83" s="9"/>
    </row>
    <row r="84" spans="1:65" ht="15" customHeight="1" x14ac:dyDescent="0.25">
      <c r="A84" s="154"/>
      <c r="B84" s="154"/>
      <c r="C84" s="150"/>
      <c r="D84" s="226"/>
      <c r="E84" s="150"/>
      <c r="F84" s="150"/>
      <c r="G84" s="150"/>
      <c r="H84" s="150"/>
      <c r="I84" s="150"/>
      <c r="J84" s="150"/>
      <c r="K84" s="150"/>
      <c r="L84" s="150"/>
      <c r="M84" s="150"/>
      <c r="N84" s="150"/>
      <c r="O84" s="150"/>
      <c r="P84" s="150"/>
      <c r="Q84" s="150"/>
      <c r="R84" s="156"/>
      <c r="S84" s="150"/>
      <c r="T84" s="150"/>
      <c r="U84" s="150"/>
      <c r="V84" s="150"/>
      <c r="W84" s="154"/>
    </row>
    <row r="85" spans="1:65" hidden="1" x14ac:dyDescent="0.25">
      <c r="A85" s="154"/>
      <c r="B85" s="154"/>
      <c r="C85" s="154"/>
      <c r="D85" s="235"/>
      <c r="E85" s="154"/>
      <c r="F85" s="221"/>
      <c r="G85" s="193"/>
      <c r="H85" s="183"/>
      <c r="I85" s="183"/>
      <c r="J85" s="183"/>
      <c r="K85" s="183"/>
      <c r="L85" s="183"/>
      <c r="M85" s="183"/>
      <c r="N85" s="183"/>
      <c r="O85" s="183"/>
      <c r="P85" s="183"/>
      <c r="Q85" s="183"/>
      <c r="R85" s="182"/>
      <c r="S85" s="183"/>
      <c r="T85" s="183"/>
      <c r="U85" s="154"/>
      <c r="V85" s="154"/>
      <c r="W85" s="154"/>
    </row>
    <row r="86" spans="1:65" hidden="1" x14ac:dyDescent="0.25">
      <c r="A86" s="154"/>
      <c r="B86" s="154"/>
      <c r="C86" s="154"/>
      <c r="D86" s="235"/>
      <c r="E86" s="154"/>
      <c r="F86" s="221"/>
      <c r="G86" s="193"/>
      <c r="H86" s="183"/>
      <c r="I86" s="183"/>
      <c r="J86" s="183"/>
      <c r="K86" s="183"/>
      <c r="L86" s="183"/>
      <c r="M86" s="183"/>
      <c r="N86" s="183"/>
      <c r="O86" s="183"/>
      <c r="P86" s="183"/>
      <c r="Q86" s="183"/>
      <c r="R86" s="182"/>
      <c r="S86" s="183"/>
      <c r="T86" s="183"/>
      <c r="U86" s="154"/>
      <c r="V86" s="154"/>
      <c r="W86" s="154"/>
    </row>
    <row r="87" spans="1:65" hidden="1" x14ac:dyDescent="0.25">
      <c r="C87" s="154"/>
      <c r="D87" s="235"/>
      <c r="E87" s="154"/>
      <c r="F87" s="221"/>
      <c r="G87" s="193"/>
      <c r="H87" s="183"/>
      <c r="I87" s="183"/>
      <c r="J87" s="183"/>
      <c r="K87" s="183"/>
      <c r="L87" s="183"/>
      <c r="M87" s="183"/>
      <c r="N87" s="183"/>
      <c r="O87" s="183"/>
      <c r="P87" s="183"/>
      <c r="Q87" s="183"/>
      <c r="R87" s="182"/>
      <c r="S87" s="183"/>
      <c r="T87" s="183"/>
      <c r="U87" s="154"/>
      <c r="V87" s="154"/>
      <c r="W87" s="154"/>
    </row>
    <row r="88" spans="1:65" hidden="1" x14ac:dyDescent="0.25"/>
    <row r="89" spans="1:65" hidden="1" x14ac:dyDescent="0.25"/>
    <row r="90" spans="1:65" hidden="1" x14ac:dyDescent="0.25"/>
    <row r="91" spans="1:65" hidden="1" x14ac:dyDescent="0.25"/>
    <row r="92" spans="1:65" hidden="1" x14ac:dyDescent="0.25"/>
    <row r="93" spans="1:65" hidden="1" x14ac:dyDescent="0.25">
      <c r="T93" s="148">
        <f>SUMPRODUCT(--(T13:T83=0),--(T13:T83&lt;&gt;""),--(U13:U83="Z"))+SUMPRODUCT(--(T13:T83=0),--(T13:T83&lt;&gt;""),--(U13:U83=""))+SUMPRODUCT(--(T13:T83&gt;0),--(U13:U83="W"))+SUMPRODUCT(--(T13:T83&gt;0),--(U13:U83="U"))+SUMPRODUCT(--(T13:T83&gt;0), --(T13:T83&lt;&gt;""),--(U13:U83=""))+SUMPRODUCT(--(T13:T83=""),--(U13:U83="Z"))</f>
        <v>0</v>
      </c>
      <c r="U93" s="148"/>
      <c r="V93" s="148"/>
    </row>
  </sheetData>
  <sheetProtection algorithmName="SHA-512" hashValue="4eLq8OoaxzC+BEGVclQWp2JqZwuquNveg8xk9IffQzFdEdKRJNH2obVSw0Bu1OKSsFEClk5HDfDi8dtiXXl0SQ==" saltValue="qXegm9CVUg+mljzA4m7WcA==" spinCount="100000" sheet="1" objects="1" scenarios="1" formatCells="0" formatColumns="0" formatRows="0" sort="0" autoFilter="0"/>
  <mergeCells count="8">
    <mergeCell ref="D4:V4"/>
    <mergeCell ref="D82:F82"/>
    <mergeCell ref="D83:F83"/>
    <mergeCell ref="D62:F62"/>
    <mergeCell ref="T5:V5"/>
    <mergeCell ref="D70:E70"/>
    <mergeCell ref="D61:F61"/>
    <mergeCell ref="D69:F69"/>
  </mergeCells>
  <conditionalFormatting sqref="T13:T70 T72:T83">
    <cfRule type="expression" dxfId="43" priority="3">
      <formula>OR(AND(T13=0,T13&lt;&gt;"",U13&lt;&gt;"Z",U13&lt;&gt;""),AND(T13&gt;0,T13&lt;&gt;"",AND(U13&lt;&gt;"W",U13&lt;&gt;"U"),U13&lt;&gt;""),AND(T13="",OR(U13="W",U13="U")))</formula>
    </cfRule>
  </conditionalFormatting>
  <conditionalFormatting sqref="U13:U70 U72:U83">
    <cfRule type="expression" dxfId="42" priority="2">
      <formula>OR(AND(T13=0,T13&lt;&gt;"",U13&lt;&gt;"Z",U13&lt;&gt;""),AND(T13&gt;0,T13&lt;&gt;"",AND(U13&lt;&gt;"W",U13&lt;&gt;"U"),U13&lt;&gt;""),AND(T13="",OR(U13="W",U13="U")))</formula>
    </cfRule>
  </conditionalFormatting>
  <conditionalFormatting sqref="V13:V70 V72:V83">
    <cfRule type="expression" dxfId="41" priority="1">
      <formula xml:space="preserve"> AND(OR(U13="X",U13="U",U13="W"),V13="")</formula>
    </cfRule>
  </conditionalFormatting>
  <conditionalFormatting sqref="T62">
    <cfRule type="expression" dxfId="40" priority="4">
      <formula>OR(COUNTIF(U13:U61,"X")=49,COUNTIF(U13:U61,"Q")=49)</formula>
    </cfRule>
    <cfRule type="expression" dxfId="39" priority="5">
      <formula>IF(OR(SUMPRODUCT(--(T13:T61=""),--(U13:U61=""))&gt;0,COUNTIF(U13:U61,"X")=49,COUNTIF(U13:U61,"Q")=49,COUNTIF(U13:U61,"M")&gt;0),"",SUM(T13:T61)) &lt;&gt; T62</formula>
    </cfRule>
  </conditionalFormatting>
  <conditionalFormatting sqref="U62">
    <cfRule type="expression" dxfId="38" priority="6">
      <formula>OR(COUNTIF(U13:U61,"X")=49,COUNTIF(U13:U61,"Q")=49)</formula>
    </cfRule>
    <cfRule type="expression" dxfId="37" priority="7">
      <formula>IF(AND(OR(COUNTIF(U13:U61,"Q")=49,COUNTIF(U13:U61,"X")=49),SUM(T13:T61)=0,ISNUMBER(T62)),"",IF(COUNTIF(U13:U61,"M")&gt;0,"M",IF(AND(COUNTIF(U13:U61,U13)=49,OR(U13="X",U13="W",U13="Q",U13="U",U13="Z")),UPPER(U13),""))) &lt;&gt; U62</formula>
    </cfRule>
  </conditionalFormatting>
  <conditionalFormatting sqref="T70">
    <cfRule type="expression" dxfId="36" priority="8">
      <formula>OR(COUNTIF(U63:U69,"X")=7,COUNTIF(U63:U69,"Q")=7)</formula>
    </cfRule>
    <cfRule type="expression" dxfId="35" priority="9">
      <formula>IF(OR(SUMPRODUCT(--(T63:T69=""),--(U63:U69=""))&gt;0,COUNTIF(U63:U69,"X")=7,COUNTIF(U63:U69,"Q")=7,COUNTIF(U63:U69,"M")&gt;0),"",SUM(T63:T69)) &lt;&gt; T70</formula>
    </cfRule>
  </conditionalFormatting>
  <conditionalFormatting sqref="U70">
    <cfRule type="expression" dxfId="34" priority="10">
      <formula>OR(COUNTIF(U63:U69,"X")=7,COUNTIF(U63:U69,"Q")=7)</formula>
    </cfRule>
    <cfRule type="expression" dxfId="33" priority="11">
      <formula>IF(AND(OR(COUNTIF(U63:U69,"Q")=7,COUNTIF(U63:U69,"X")=7),SUM(T63:T69)=0,ISNUMBER(T70)),"",IF(COUNTIF(U63:U69,"M")&gt;0,"M",IF(AND(COUNTIF(U63:U69,U63)=7,OR(U63="X",U63="W",U63="Q",U63="U",U63="Z")),UPPER(U63),""))) &lt;&gt; U70</formula>
    </cfRule>
  </conditionalFormatting>
  <conditionalFormatting sqref="T83">
    <cfRule type="expression" dxfId="32" priority="12">
      <formula>OR(COUNTIF(U72:U82,"X")=11,COUNTIF(U72:U82,"Q")=11)</formula>
    </cfRule>
    <cfRule type="expression" dxfId="31" priority="13">
      <formula>IF(OR(SUMPRODUCT(--(T72:T82=""),--(U72:U82=""))&gt;0,COUNTIF(U72:U82,"X")=11,COUNTIF(U72:U82,"Q")=11,COUNTIF(U72:U82,"M")&gt;0),"",SUM(T72:T82)) &lt;&gt; T83</formula>
    </cfRule>
  </conditionalFormatting>
  <conditionalFormatting sqref="U83">
    <cfRule type="expression" dxfId="30" priority="14">
      <formula>OR(COUNTIF(U72:U82,"X")=11,COUNTIF(U72:U82,"Q")=11)</formula>
    </cfRule>
    <cfRule type="expression" dxfId="29" priority="15">
      <formula>IF(AND(OR(COUNTIF(U72:U82,"Q")=11,COUNTIF(U72:U82,"X")=11),SUM(T72:T82)=0,ISNUMBER(T83)),"",IF(COUNTIF(U72:U82,"M")&gt;0,"M",IF(AND(COUNTIF(U72:U82,U72)=11,OR(U72="X",U72="W",U72="Q",U72="U",U72="Z")),UPPER(U72),""))) &lt;&gt; U83</formula>
    </cfRule>
  </conditionalFormatting>
  <dataValidations count="4">
    <dataValidation allowBlank="1" showInputMessage="1" showErrorMessage="1" sqref="A1:S1048576 T84:T1048576 T1:T12 T71 U84:U1048576 U1:U12 U71 W1:XFD1048576 V1:V12 V71 V84:V1048576"/>
    <dataValidation type="decimal" operator="greaterThanOrEqual" allowBlank="1" showInputMessage="1" showErrorMessage="1" errorTitle="Entrée non valide" error="Veuillez entrer une valeur numérique" sqref="T13:T70 T72:T83">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70 U72:U83">
      <formula1>"M,Q,U,W,X,Z"</formula1>
    </dataValidation>
    <dataValidation type="textLength" allowBlank="1" showInputMessage="1" showErrorMessage="1" errorTitle="Entrée non valide" error="La longueur du texte devrait être comprise entre 2 et 500 caractères" sqref="V13:V70 V72:V83">
      <formula1>2</formula1>
      <formula2>500</formula2>
    </dataValidation>
  </dataValidations>
  <pageMargins left="0.7" right="0.7" top="0.75" bottom="0.75" header="0.3" footer="0.3"/>
  <pageSetup scale="43" fitToWidth="0" orientation="portrait" r:id="rId1"/>
  <headerFooter>
    <oddFooter>&amp;C&amp;P&amp;R&amp;F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M79"/>
  <sheetViews>
    <sheetView showGridLines="0" topLeftCell="C1" zoomScaleNormal="100" workbookViewId="0">
      <pane xSplit="1" ySplit="11" topLeftCell="D12" activePane="bottomRight" state="frozen"/>
      <selection activeCell="D13" sqref="D13:D27"/>
      <selection pane="topRight" activeCell="D13" sqref="D13:D27"/>
      <selection pane="bottomLeft" activeCell="D13" sqref="D13:D27"/>
      <selection pane="bottomRight" activeCell="D12" sqref="D12"/>
    </sheetView>
  </sheetViews>
  <sheetFormatPr defaultColWidth="16" defaultRowHeight="15" x14ac:dyDescent="0.25"/>
  <cols>
    <col min="1" max="1" width="12.42578125" style="154" hidden="1" customWidth="1"/>
    <col min="2" max="2" width="11.85546875" style="154" hidden="1" customWidth="1"/>
    <col min="3" max="3" width="3.7109375" style="154" customWidth="1"/>
    <col min="4" max="4" width="9.85546875" style="154" customWidth="1"/>
    <col min="5" max="5" width="99.5703125" style="183" bestFit="1" customWidth="1"/>
    <col min="6" max="6" width="10" style="193" customWidth="1"/>
    <col min="7" max="7" width="3.5703125" style="183" hidden="1" customWidth="1"/>
    <col min="8" max="8" width="3.140625" style="183" hidden="1" customWidth="1"/>
    <col min="9" max="9" width="5" style="183" hidden="1" customWidth="1"/>
    <col min="10" max="10" width="4" style="183" hidden="1" customWidth="1"/>
    <col min="11" max="11" width="3.85546875" style="183" hidden="1" customWidth="1"/>
    <col min="12" max="12" width="3.5703125" style="183" hidden="1" customWidth="1"/>
    <col min="13" max="13" width="4.140625" style="183" hidden="1" customWidth="1"/>
    <col min="14" max="15" width="3.5703125" style="183" hidden="1" customWidth="1"/>
    <col min="16" max="16" width="3.85546875" style="183" hidden="1" customWidth="1"/>
    <col min="17" max="17" width="8.7109375" style="183" hidden="1" customWidth="1"/>
    <col min="18" max="18" width="4.140625" style="183" hidden="1" customWidth="1"/>
    <col min="19" max="19" width="8.85546875" style="183" hidden="1" customWidth="1"/>
    <col min="20" max="20" width="12.7109375" style="183" customWidth="1"/>
    <col min="21" max="21" width="2.7109375" style="154" customWidth="1"/>
    <col min="22" max="22" width="5.7109375" style="154" customWidth="1"/>
    <col min="23" max="23" width="3.7109375" style="154" customWidth="1"/>
    <col min="24" max="16384" width="16" style="154"/>
  </cols>
  <sheetData>
    <row r="1" spans="1:65" ht="34.5" customHeight="1" x14ac:dyDescent="0.25">
      <c r="A1" s="201" t="s">
        <v>7</v>
      </c>
      <c r="B1" s="202" t="str">
        <f>VLOOKUP(VAL_Metadata!$B$2,VAL_Drop_Down_Lists!$A$3:$B$213,2,FALSE)</f>
        <v>_X</v>
      </c>
      <c r="C1" s="150"/>
      <c r="D1" s="152" t="s">
        <v>779</v>
      </c>
      <c r="E1" s="152"/>
      <c r="F1" s="152"/>
      <c r="G1" s="152"/>
      <c r="H1" s="152"/>
      <c r="I1" s="152"/>
      <c r="J1" s="152"/>
      <c r="K1" s="152"/>
      <c r="L1" s="152"/>
      <c r="M1" s="152"/>
      <c r="N1" s="152"/>
      <c r="O1" s="152"/>
      <c r="P1" s="152"/>
      <c r="Q1" s="152"/>
      <c r="R1" s="152"/>
      <c r="S1" s="152"/>
      <c r="T1" s="152"/>
      <c r="U1" s="152"/>
      <c r="V1" s="152"/>
      <c r="W1" s="186"/>
      <c r="AY1" s="1"/>
      <c r="AZ1" s="1"/>
      <c r="BA1" s="1"/>
      <c r="BB1" s="1"/>
      <c r="BC1" s="1"/>
      <c r="BD1" s="1"/>
      <c r="BE1" s="1"/>
      <c r="BF1" s="1"/>
      <c r="BG1" s="1"/>
      <c r="BH1" s="1"/>
      <c r="BI1" s="1"/>
      <c r="BJ1" s="1"/>
      <c r="BK1" s="1"/>
      <c r="BL1" s="1"/>
      <c r="BM1" s="1"/>
    </row>
    <row r="2" spans="1:65" ht="3" customHeight="1" x14ac:dyDescent="0.25">
      <c r="A2" s="148" t="s">
        <v>14</v>
      </c>
      <c r="B2" s="155">
        <f>VAL_Metadata!H26</f>
        <v>2015</v>
      </c>
      <c r="C2" s="150"/>
      <c r="D2" s="287"/>
      <c r="E2" s="287"/>
      <c r="F2" s="287"/>
      <c r="G2" s="287"/>
      <c r="H2" s="287"/>
      <c r="I2" s="287"/>
      <c r="J2" s="287"/>
      <c r="K2" s="287"/>
      <c r="L2" s="287"/>
      <c r="M2" s="287"/>
      <c r="N2" s="287"/>
      <c r="O2" s="287"/>
      <c r="P2" s="287"/>
      <c r="Q2" s="287"/>
      <c r="R2" s="287"/>
      <c r="S2" s="287"/>
      <c r="T2" s="287"/>
      <c r="U2" s="287"/>
      <c r="V2" s="287"/>
      <c r="W2" s="159"/>
      <c r="AY2" s="1"/>
      <c r="AZ2" s="1"/>
      <c r="BA2" s="1"/>
      <c r="BB2" s="1"/>
      <c r="BC2" s="1"/>
      <c r="BD2" s="1"/>
      <c r="BE2" s="1"/>
      <c r="BF2" s="1"/>
      <c r="BG2" s="1"/>
      <c r="BH2" s="1"/>
      <c r="BI2" s="1"/>
      <c r="BJ2" s="1"/>
      <c r="BK2" s="1"/>
      <c r="BL2" s="1"/>
      <c r="BM2" s="1"/>
    </row>
    <row r="3" spans="1:65" ht="19.5" customHeight="1" x14ac:dyDescent="0.25">
      <c r="C3" s="150"/>
      <c r="D3" s="157" t="s">
        <v>1890</v>
      </c>
      <c r="E3" s="150"/>
      <c r="F3" s="150"/>
      <c r="G3" s="150"/>
      <c r="H3" s="150"/>
      <c r="I3" s="150"/>
      <c r="J3" s="150"/>
      <c r="K3" s="150"/>
      <c r="L3" s="150"/>
      <c r="M3" s="150"/>
      <c r="N3" s="150"/>
      <c r="O3" s="150"/>
      <c r="P3" s="150"/>
      <c r="Q3" s="150"/>
      <c r="R3" s="150"/>
      <c r="S3" s="150"/>
      <c r="T3" s="150"/>
      <c r="U3" s="150"/>
      <c r="V3" s="150"/>
      <c r="W3" s="159"/>
      <c r="AY3" s="1"/>
      <c r="AZ3" s="1"/>
      <c r="BA3" s="1"/>
      <c r="BB3" s="1"/>
      <c r="BC3" s="1"/>
      <c r="BD3" s="1"/>
      <c r="BE3" s="1"/>
      <c r="BF3" s="1"/>
      <c r="BG3" s="1"/>
      <c r="BH3" s="1"/>
      <c r="BI3" s="1"/>
      <c r="BJ3" s="1"/>
      <c r="BK3" s="1"/>
      <c r="BL3" s="1"/>
      <c r="BM3" s="1"/>
    </row>
    <row r="4" spans="1:65" ht="36" customHeight="1" x14ac:dyDescent="0.25">
      <c r="C4" s="150"/>
      <c r="D4" s="412" t="s">
        <v>1891</v>
      </c>
      <c r="E4" s="412"/>
      <c r="F4" s="412"/>
      <c r="G4" s="412"/>
      <c r="H4" s="412"/>
      <c r="I4" s="412"/>
      <c r="J4" s="412"/>
      <c r="K4" s="412"/>
      <c r="L4" s="412"/>
      <c r="M4" s="412"/>
      <c r="N4" s="412"/>
      <c r="O4" s="412"/>
      <c r="P4" s="412"/>
      <c r="Q4" s="412"/>
      <c r="R4" s="412"/>
      <c r="S4" s="412"/>
      <c r="T4" s="412"/>
      <c r="U4" s="412"/>
      <c r="V4" s="412"/>
      <c r="W4" s="159"/>
      <c r="AY4" s="1"/>
      <c r="AZ4" s="1"/>
      <c r="BA4" s="1"/>
      <c r="BB4" s="1"/>
      <c r="BC4" s="1"/>
      <c r="BD4" s="1"/>
      <c r="BE4" s="1"/>
      <c r="BF4" s="1"/>
      <c r="BG4" s="1"/>
      <c r="BH4" s="1"/>
      <c r="BI4" s="1"/>
      <c r="BJ4" s="1"/>
      <c r="BK4" s="1"/>
      <c r="BL4" s="1"/>
      <c r="BM4" s="1"/>
    </row>
    <row r="5" spans="1:65" ht="21" customHeight="1" x14ac:dyDescent="0.25">
      <c r="C5" s="150"/>
      <c r="D5" s="355" t="s">
        <v>780</v>
      </c>
      <c r="E5" s="355" t="s">
        <v>492</v>
      </c>
      <c r="F5" s="355" t="s">
        <v>732</v>
      </c>
      <c r="G5" s="159"/>
      <c r="H5" s="159"/>
      <c r="I5" s="159"/>
      <c r="J5" s="159"/>
      <c r="K5" s="159"/>
      <c r="L5" s="159"/>
      <c r="M5" s="159"/>
      <c r="N5" s="159"/>
      <c r="O5" s="159"/>
      <c r="P5" s="159"/>
      <c r="Q5" s="159"/>
      <c r="R5" s="159"/>
      <c r="S5" s="159"/>
      <c r="T5" s="380" t="s">
        <v>1889</v>
      </c>
      <c r="U5" s="392"/>
      <c r="V5" s="381"/>
      <c r="W5" s="159"/>
      <c r="AY5" s="1"/>
      <c r="AZ5" s="1"/>
      <c r="BA5" s="1"/>
      <c r="BB5" s="1"/>
      <c r="BC5" s="1"/>
      <c r="BD5" s="1"/>
      <c r="BE5" s="1"/>
      <c r="BF5" s="1"/>
      <c r="BG5" s="1"/>
      <c r="BH5" s="1"/>
      <c r="BI5" s="1"/>
      <c r="BJ5" s="1"/>
      <c r="BK5" s="1"/>
      <c r="BL5" s="1"/>
      <c r="BM5" s="1"/>
    </row>
    <row r="6" spans="1:65" ht="21" customHeight="1" x14ac:dyDescent="0.25">
      <c r="C6" s="150"/>
      <c r="D6" s="357"/>
      <c r="E6" s="357"/>
      <c r="F6" s="357"/>
      <c r="G6" s="161"/>
      <c r="H6" s="161"/>
      <c r="I6" s="161"/>
      <c r="J6" s="161"/>
      <c r="K6" s="161"/>
      <c r="L6" s="161"/>
      <c r="M6" s="161"/>
      <c r="N6" s="161"/>
      <c r="O6" s="161"/>
      <c r="P6" s="161"/>
      <c r="Q6" s="161"/>
      <c r="R6" s="161"/>
      <c r="S6" s="161"/>
      <c r="T6" s="384"/>
      <c r="U6" s="393"/>
      <c r="V6" s="385"/>
      <c r="W6" s="159"/>
      <c r="AY6" s="1"/>
      <c r="AZ6" s="1"/>
      <c r="BA6" s="1"/>
      <c r="BB6" s="1"/>
      <c r="BC6" s="1"/>
      <c r="BD6" s="1"/>
      <c r="BE6" s="1"/>
      <c r="BF6" s="1"/>
      <c r="BG6" s="1"/>
      <c r="BH6" s="1"/>
      <c r="BI6" s="1"/>
      <c r="BJ6" s="1"/>
      <c r="BK6" s="1"/>
      <c r="BL6" s="1"/>
      <c r="BM6" s="1"/>
    </row>
    <row r="7" spans="1:65" ht="21" hidden="1" customHeight="1" x14ac:dyDescent="0.25">
      <c r="C7" s="150"/>
      <c r="D7" s="150"/>
      <c r="E7" s="186"/>
      <c r="F7" s="191"/>
      <c r="G7" s="166"/>
      <c r="H7" s="190"/>
      <c r="I7" s="190"/>
      <c r="J7" s="190"/>
      <c r="K7" s="171"/>
      <c r="L7" s="171"/>
      <c r="M7" s="259"/>
      <c r="N7" s="259"/>
      <c r="O7" s="259"/>
      <c r="P7" s="259"/>
      <c r="Q7" s="259"/>
      <c r="R7" s="259"/>
      <c r="S7" s="256" t="s">
        <v>495</v>
      </c>
      <c r="T7" s="166" t="s">
        <v>345</v>
      </c>
      <c r="U7" s="164"/>
      <c r="V7" s="164"/>
      <c r="W7" s="159"/>
      <c r="AY7" s="1"/>
      <c r="AZ7" s="1"/>
      <c r="BA7" s="1"/>
      <c r="BB7" s="1"/>
      <c r="BC7" s="1"/>
      <c r="BD7" s="1"/>
      <c r="BE7" s="1"/>
      <c r="BF7" s="1"/>
      <c r="BG7" s="1"/>
      <c r="BH7" s="1"/>
      <c r="BI7" s="1"/>
      <c r="BJ7" s="1"/>
      <c r="BK7" s="1"/>
      <c r="BL7" s="1"/>
      <c r="BM7" s="1"/>
    </row>
    <row r="8" spans="1:65" ht="21" hidden="1" customHeight="1" x14ac:dyDescent="0.25">
      <c r="A8" s="1"/>
      <c r="C8" s="150"/>
      <c r="D8" s="186"/>
      <c r="E8" s="186"/>
      <c r="F8" s="191"/>
      <c r="G8" s="166"/>
      <c r="H8" s="190"/>
      <c r="I8" s="190"/>
      <c r="J8" s="190"/>
      <c r="K8" s="165"/>
      <c r="L8" s="165"/>
      <c r="M8" s="256"/>
      <c r="N8" s="256"/>
      <c r="O8" s="256"/>
      <c r="P8" s="256"/>
      <c r="Q8" s="256"/>
      <c r="R8" s="256"/>
      <c r="S8" s="259" t="s">
        <v>364</v>
      </c>
      <c r="T8" s="166" t="s">
        <v>10</v>
      </c>
      <c r="U8" s="164"/>
      <c r="V8" s="164"/>
      <c r="W8" s="159"/>
      <c r="AY8" s="1"/>
      <c r="AZ8" s="1"/>
      <c r="BA8" s="1"/>
      <c r="BB8" s="1"/>
      <c r="BC8" s="1"/>
      <c r="BD8" s="1"/>
      <c r="BE8" s="1"/>
      <c r="BF8" s="1"/>
      <c r="BG8" s="1"/>
      <c r="BH8" s="1"/>
      <c r="BI8" s="1"/>
      <c r="BJ8" s="1"/>
      <c r="BK8" s="1"/>
      <c r="BL8" s="1"/>
      <c r="BM8" s="1"/>
    </row>
    <row r="9" spans="1:65" ht="21" hidden="1" customHeight="1" x14ac:dyDescent="0.25">
      <c r="C9" s="150"/>
      <c r="D9" s="186"/>
      <c r="E9" s="186"/>
      <c r="F9" s="191"/>
      <c r="G9" s="166"/>
      <c r="H9" s="190"/>
      <c r="I9" s="190"/>
      <c r="J9" s="190" t="s">
        <v>373</v>
      </c>
      <c r="K9" s="165"/>
      <c r="L9" s="165"/>
      <c r="M9" s="256"/>
      <c r="N9" s="256"/>
      <c r="O9" s="256"/>
      <c r="P9" s="256"/>
      <c r="Q9" s="256"/>
      <c r="R9" s="256"/>
      <c r="S9" s="256" t="s">
        <v>365</v>
      </c>
      <c r="T9" s="166" t="s">
        <v>10</v>
      </c>
      <c r="U9" s="164"/>
      <c r="V9" s="164"/>
      <c r="W9" s="159"/>
      <c r="AY9" s="1"/>
      <c r="AZ9" s="1"/>
      <c r="BA9" s="1"/>
      <c r="BB9" s="1"/>
      <c r="BC9" s="1"/>
      <c r="BD9" s="1"/>
      <c r="BE9" s="1"/>
      <c r="BF9" s="1"/>
      <c r="BG9" s="1"/>
      <c r="BH9" s="1"/>
      <c r="BI9" s="1"/>
      <c r="BJ9" s="1"/>
      <c r="BK9" s="1"/>
      <c r="BL9" s="1"/>
      <c r="BM9" s="1"/>
    </row>
    <row r="10" spans="1:65" ht="15" hidden="1" customHeight="1" x14ac:dyDescent="0.25">
      <c r="C10" s="150"/>
      <c r="D10" s="186"/>
      <c r="E10" s="186"/>
      <c r="F10" s="186"/>
      <c r="G10" s="166"/>
      <c r="H10" s="190"/>
      <c r="I10" s="190"/>
      <c r="J10" s="190"/>
      <c r="K10" s="165"/>
      <c r="L10" s="165"/>
      <c r="M10" s="256"/>
      <c r="N10" s="256"/>
      <c r="O10" s="256"/>
      <c r="P10" s="256"/>
      <c r="Q10" s="256"/>
      <c r="R10" s="256"/>
      <c r="S10" s="259" t="s">
        <v>355</v>
      </c>
      <c r="T10" s="166" t="s">
        <v>10</v>
      </c>
      <c r="U10" s="164"/>
      <c r="V10" s="164"/>
      <c r="W10" s="159"/>
      <c r="AY10" s="1"/>
      <c r="AZ10" s="1"/>
      <c r="BA10" s="1"/>
      <c r="BB10" s="1"/>
      <c r="BC10" s="1"/>
      <c r="BD10" s="1"/>
      <c r="BE10" s="1"/>
      <c r="BF10" s="1"/>
      <c r="BG10" s="1"/>
      <c r="BH10" s="1"/>
      <c r="BI10" s="1"/>
      <c r="BJ10" s="1"/>
      <c r="BK10" s="1"/>
      <c r="BL10" s="1"/>
      <c r="BM10" s="1"/>
    </row>
    <row r="11" spans="1:65" ht="58.5" hidden="1" customHeight="1" x14ac:dyDescent="0.25">
      <c r="C11" s="150"/>
      <c r="D11" s="186"/>
      <c r="E11" s="186"/>
      <c r="F11" s="186"/>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66"/>
      <c r="U11" s="166"/>
      <c r="V11" s="166"/>
      <c r="W11" s="159"/>
      <c r="AY11" s="1"/>
      <c r="AZ11" s="1"/>
      <c r="BA11" s="1"/>
      <c r="BB11" s="1"/>
      <c r="BC11" s="1"/>
      <c r="BD11" s="1"/>
      <c r="BE11" s="1"/>
      <c r="BF11" s="1"/>
      <c r="BG11" s="1"/>
      <c r="BH11" s="1"/>
      <c r="BI11" s="1"/>
      <c r="BJ11" s="1"/>
      <c r="BK11" s="1"/>
      <c r="BL11" s="1"/>
      <c r="BM11" s="1"/>
    </row>
    <row r="12" spans="1:65" ht="11.25" customHeight="1" x14ac:dyDescent="0.25">
      <c r="C12" s="150"/>
      <c r="D12" s="238" t="s">
        <v>733</v>
      </c>
      <c r="E12" s="150"/>
      <c r="F12" s="150"/>
      <c r="G12" s="156"/>
      <c r="H12" s="156"/>
      <c r="I12" s="156"/>
      <c r="J12" s="156"/>
      <c r="K12" s="156"/>
      <c r="L12" s="156"/>
      <c r="M12" s="264"/>
      <c r="N12" s="264"/>
      <c r="O12" s="264"/>
      <c r="P12" s="264"/>
      <c r="Q12" s="264"/>
      <c r="R12" s="264"/>
      <c r="S12" s="93"/>
      <c r="T12" s="150"/>
      <c r="U12" s="150"/>
      <c r="V12" s="150"/>
      <c r="W12" s="159"/>
      <c r="AY12" s="1"/>
      <c r="AZ12" s="1"/>
      <c r="BA12" s="1"/>
      <c r="BB12" s="1"/>
      <c r="BC12" s="1"/>
      <c r="BD12" s="1"/>
      <c r="BE12" s="1"/>
      <c r="BF12" s="1"/>
      <c r="BG12" s="1"/>
      <c r="BH12" s="1"/>
      <c r="BI12" s="1"/>
      <c r="BJ12" s="1"/>
      <c r="BK12" s="1"/>
      <c r="BL12" s="1"/>
      <c r="BM12" s="1"/>
    </row>
    <row r="13" spans="1:65" ht="21" customHeight="1" x14ac:dyDescent="0.25">
      <c r="C13" s="150"/>
      <c r="D13" s="253">
        <v>3211</v>
      </c>
      <c r="E13" s="228" t="s">
        <v>683</v>
      </c>
      <c r="F13" s="229"/>
      <c r="G13" s="169" t="s">
        <v>10</v>
      </c>
      <c r="H13" s="169" t="s">
        <v>10</v>
      </c>
      <c r="I13" s="169" t="s">
        <v>10</v>
      </c>
      <c r="J13" s="169" t="s">
        <v>10</v>
      </c>
      <c r="K13" s="169" t="s">
        <v>10</v>
      </c>
      <c r="L13" s="169" t="s">
        <v>10</v>
      </c>
      <c r="M13" s="257" t="s">
        <v>10</v>
      </c>
      <c r="N13" s="257" t="s">
        <v>10</v>
      </c>
      <c r="O13" s="257" t="s">
        <v>10</v>
      </c>
      <c r="P13" s="257" t="s">
        <v>10</v>
      </c>
      <c r="Q13" s="257" t="s">
        <v>439</v>
      </c>
      <c r="R13" s="257" t="s">
        <v>218</v>
      </c>
      <c r="S13" s="257" t="s">
        <v>540</v>
      </c>
      <c r="T13" s="41"/>
      <c r="U13" s="35"/>
      <c r="V13" s="36"/>
      <c r="W13" s="159"/>
      <c r="AY13" s="1"/>
      <c r="AZ13" s="1"/>
      <c r="BA13" s="1"/>
      <c r="BB13" s="1"/>
      <c r="BC13" s="1"/>
      <c r="BD13" s="1"/>
      <c r="BE13" s="1"/>
      <c r="BF13" s="1"/>
      <c r="BG13" s="1"/>
      <c r="BH13" s="1"/>
      <c r="BI13" s="1"/>
      <c r="BJ13" s="1"/>
      <c r="BK13" s="1"/>
      <c r="BL13" s="1"/>
      <c r="BM13" s="1"/>
    </row>
    <row r="14" spans="1:65" ht="21" customHeight="1" x14ac:dyDescent="0.25">
      <c r="C14" s="150"/>
      <c r="D14" s="253">
        <v>3220</v>
      </c>
      <c r="E14" s="228" t="s">
        <v>781</v>
      </c>
      <c r="F14" s="229"/>
      <c r="G14" s="169" t="s">
        <v>10</v>
      </c>
      <c r="H14" s="169" t="s">
        <v>10</v>
      </c>
      <c r="I14" s="169" t="s">
        <v>10</v>
      </c>
      <c r="J14" s="169" t="s">
        <v>10</v>
      </c>
      <c r="K14" s="169" t="s">
        <v>10</v>
      </c>
      <c r="L14" s="169" t="s">
        <v>10</v>
      </c>
      <c r="M14" s="257" t="s">
        <v>10</v>
      </c>
      <c r="N14" s="257" t="s">
        <v>10</v>
      </c>
      <c r="O14" s="257" t="s">
        <v>10</v>
      </c>
      <c r="P14" s="257" t="s">
        <v>10</v>
      </c>
      <c r="Q14" s="257" t="s">
        <v>440</v>
      </c>
      <c r="R14" s="257" t="s">
        <v>218</v>
      </c>
      <c r="S14" s="257" t="s">
        <v>540</v>
      </c>
      <c r="T14" s="41"/>
      <c r="U14" s="35"/>
      <c r="V14" s="36"/>
      <c r="W14" s="159"/>
      <c r="AY14" s="1"/>
      <c r="AZ14" s="1"/>
      <c r="BA14" s="1"/>
      <c r="BB14" s="1"/>
      <c r="BC14" s="1"/>
      <c r="BD14" s="1"/>
      <c r="BE14" s="1"/>
      <c r="BF14" s="1"/>
      <c r="BG14" s="1"/>
      <c r="BH14" s="1"/>
      <c r="BI14" s="1"/>
      <c r="BJ14" s="1"/>
      <c r="BK14" s="1"/>
      <c r="BL14" s="1"/>
      <c r="BM14" s="1"/>
    </row>
    <row r="15" spans="1:65" ht="21" customHeight="1" x14ac:dyDescent="0.25">
      <c r="C15" s="150"/>
      <c r="D15" s="253">
        <v>4649</v>
      </c>
      <c r="E15" s="228" t="s">
        <v>668</v>
      </c>
      <c r="F15" s="229" t="s">
        <v>958</v>
      </c>
      <c r="G15" s="169" t="s">
        <v>10</v>
      </c>
      <c r="H15" s="169" t="s">
        <v>10</v>
      </c>
      <c r="I15" s="169" t="s">
        <v>10</v>
      </c>
      <c r="J15" s="169" t="s">
        <v>10</v>
      </c>
      <c r="K15" s="169" t="s">
        <v>10</v>
      </c>
      <c r="L15" s="169" t="s">
        <v>10</v>
      </c>
      <c r="M15" s="257" t="s">
        <v>10</v>
      </c>
      <c r="N15" s="257" t="s">
        <v>10</v>
      </c>
      <c r="O15" s="257" t="s">
        <v>10</v>
      </c>
      <c r="P15" s="257" t="s">
        <v>10</v>
      </c>
      <c r="Q15" s="257" t="s">
        <v>441</v>
      </c>
      <c r="R15" s="257" t="s">
        <v>218</v>
      </c>
      <c r="S15" s="257" t="s">
        <v>540</v>
      </c>
      <c r="T15" s="41"/>
      <c r="U15" s="35"/>
      <c r="V15" s="36"/>
      <c r="W15" s="159"/>
      <c r="AY15" s="1"/>
      <c r="AZ15" s="1"/>
      <c r="BA15" s="1"/>
      <c r="BB15" s="1"/>
      <c r="BC15" s="1"/>
      <c r="BD15" s="1"/>
      <c r="BE15" s="1"/>
      <c r="BF15" s="1"/>
      <c r="BG15" s="1"/>
      <c r="BH15" s="1"/>
      <c r="BI15" s="1"/>
      <c r="BJ15" s="1"/>
      <c r="BK15" s="1"/>
      <c r="BL15" s="1"/>
      <c r="BM15" s="1"/>
    </row>
    <row r="16" spans="1:65" ht="21" customHeight="1" x14ac:dyDescent="0.25">
      <c r="C16" s="150"/>
      <c r="D16" s="253">
        <v>4761</v>
      </c>
      <c r="E16" s="228" t="s">
        <v>1866</v>
      </c>
      <c r="F16" s="229"/>
      <c r="G16" s="169" t="s">
        <v>10</v>
      </c>
      <c r="H16" s="169" t="s">
        <v>10</v>
      </c>
      <c r="I16" s="169" t="s">
        <v>10</v>
      </c>
      <c r="J16" s="169" t="s">
        <v>10</v>
      </c>
      <c r="K16" s="169" t="s">
        <v>10</v>
      </c>
      <c r="L16" s="169" t="s">
        <v>10</v>
      </c>
      <c r="M16" s="257" t="s">
        <v>10</v>
      </c>
      <c r="N16" s="257" t="s">
        <v>10</v>
      </c>
      <c r="O16" s="257" t="s">
        <v>10</v>
      </c>
      <c r="P16" s="257" t="s">
        <v>10</v>
      </c>
      <c r="Q16" s="257" t="s">
        <v>442</v>
      </c>
      <c r="R16" s="257" t="s">
        <v>218</v>
      </c>
      <c r="S16" s="257" t="s">
        <v>540</v>
      </c>
      <c r="T16" s="41"/>
      <c r="U16" s="35"/>
      <c r="V16" s="36"/>
      <c r="W16" s="159"/>
      <c r="AY16" s="1"/>
      <c r="AZ16" s="1"/>
      <c r="BA16" s="1"/>
      <c r="BB16" s="1"/>
      <c r="BC16" s="1"/>
      <c r="BD16" s="1"/>
      <c r="BE16" s="1"/>
      <c r="BF16" s="1"/>
      <c r="BG16" s="1"/>
      <c r="BH16" s="1"/>
      <c r="BI16" s="1"/>
      <c r="BJ16" s="1"/>
      <c r="BK16" s="1"/>
      <c r="BL16" s="1"/>
      <c r="BM16" s="1"/>
    </row>
    <row r="17" spans="3:65" ht="21" customHeight="1" x14ac:dyDescent="0.25">
      <c r="C17" s="150"/>
      <c r="D17" s="253">
        <v>4762</v>
      </c>
      <c r="E17" s="228" t="s">
        <v>782</v>
      </c>
      <c r="F17" s="229"/>
      <c r="G17" s="169" t="s">
        <v>10</v>
      </c>
      <c r="H17" s="169" t="s">
        <v>10</v>
      </c>
      <c r="I17" s="169" t="s">
        <v>10</v>
      </c>
      <c r="J17" s="169" t="s">
        <v>10</v>
      </c>
      <c r="K17" s="169" t="s">
        <v>10</v>
      </c>
      <c r="L17" s="169" t="s">
        <v>10</v>
      </c>
      <c r="M17" s="257" t="s">
        <v>10</v>
      </c>
      <c r="N17" s="257" t="s">
        <v>10</v>
      </c>
      <c r="O17" s="257" t="s">
        <v>10</v>
      </c>
      <c r="P17" s="257" t="s">
        <v>10</v>
      </c>
      <c r="Q17" s="257" t="s">
        <v>443</v>
      </c>
      <c r="R17" s="257" t="s">
        <v>218</v>
      </c>
      <c r="S17" s="257" t="s">
        <v>540</v>
      </c>
      <c r="T17" s="41"/>
      <c r="U17" s="35"/>
      <c r="V17" s="36"/>
      <c r="W17" s="159"/>
      <c r="AY17" s="1"/>
      <c r="AZ17" s="1"/>
      <c r="BA17" s="1"/>
      <c r="BB17" s="1"/>
      <c r="BC17" s="1"/>
      <c r="BD17" s="1"/>
      <c r="BE17" s="1"/>
      <c r="BF17" s="1"/>
      <c r="BG17" s="1"/>
      <c r="BH17" s="1"/>
      <c r="BI17" s="1"/>
      <c r="BJ17" s="1"/>
      <c r="BK17" s="1"/>
      <c r="BL17" s="1"/>
      <c r="BM17" s="1"/>
    </row>
    <row r="18" spans="3:65" ht="21" customHeight="1" x14ac:dyDescent="0.25">
      <c r="C18" s="150"/>
      <c r="D18" s="253">
        <v>4774</v>
      </c>
      <c r="E18" s="228" t="s">
        <v>669</v>
      </c>
      <c r="F18" s="229" t="s">
        <v>958</v>
      </c>
      <c r="G18" s="169" t="s">
        <v>10</v>
      </c>
      <c r="H18" s="169" t="s">
        <v>10</v>
      </c>
      <c r="I18" s="169" t="s">
        <v>10</v>
      </c>
      <c r="J18" s="169" t="s">
        <v>10</v>
      </c>
      <c r="K18" s="169" t="s">
        <v>10</v>
      </c>
      <c r="L18" s="169" t="s">
        <v>10</v>
      </c>
      <c r="M18" s="257" t="s">
        <v>10</v>
      </c>
      <c r="N18" s="257" t="s">
        <v>10</v>
      </c>
      <c r="O18" s="257" t="s">
        <v>10</v>
      </c>
      <c r="P18" s="257" t="s">
        <v>10</v>
      </c>
      <c r="Q18" s="257" t="s">
        <v>444</v>
      </c>
      <c r="R18" s="257" t="s">
        <v>218</v>
      </c>
      <c r="S18" s="257" t="s">
        <v>540</v>
      </c>
      <c r="T18" s="41"/>
      <c r="U18" s="35"/>
      <c r="V18" s="36"/>
      <c r="W18" s="159"/>
      <c r="AY18" s="1"/>
      <c r="AZ18" s="1"/>
      <c r="BA18" s="1"/>
      <c r="BB18" s="1"/>
      <c r="BC18" s="1"/>
      <c r="BD18" s="1"/>
      <c r="BE18" s="1"/>
      <c r="BF18" s="1"/>
      <c r="BG18" s="1"/>
      <c r="BH18" s="1"/>
      <c r="BI18" s="1"/>
      <c r="BJ18" s="1"/>
      <c r="BK18" s="1"/>
      <c r="BL18" s="1"/>
      <c r="BM18" s="1"/>
    </row>
    <row r="19" spans="3:65" ht="21" customHeight="1" x14ac:dyDescent="0.25">
      <c r="C19" s="150"/>
      <c r="D19" s="253">
        <v>5811</v>
      </c>
      <c r="E19" s="228" t="s">
        <v>783</v>
      </c>
      <c r="F19" s="229"/>
      <c r="G19" s="169" t="s">
        <v>10</v>
      </c>
      <c r="H19" s="169" t="s">
        <v>10</v>
      </c>
      <c r="I19" s="169" t="s">
        <v>10</v>
      </c>
      <c r="J19" s="169" t="s">
        <v>10</v>
      </c>
      <c r="K19" s="169" t="s">
        <v>10</v>
      </c>
      <c r="L19" s="169" t="s">
        <v>10</v>
      </c>
      <c r="M19" s="257" t="s">
        <v>10</v>
      </c>
      <c r="N19" s="257" t="s">
        <v>10</v>
      </c>
      <c r="O19" s="257" t="s">
        <v>10</v>
      </c>
      <c r="P19" s="257" t="s">
        <v>10</v>
      </c>
      <c r="Q19" s="257" t="s">
        <v>445</v>
      </c>
      <c r="R19" s="257" t="s">
        <v>218</v>
      </c>
      <c r="S19" s="257" t="s">
        <v>540</v>
      </c>
      <c r="T19" s="41"/>
      <c r="U19" s="35"/>
      <c r="V19" s="36"/>
      <c r="W19" s="159"/>
      <c r="AY19" s="1"/>
      <c r="AZ19" s="1"/>
      <c r="BA19" s="1"/>
      <c r="BB19" s="1"/>
      <c r="BC19" s="1"/>
      <c r="BD19" s="1"/>
      <c r="BE19" s="1"/>
      <c r="BF19" s="1"/>
      <c r="BG19" s="1"/>
      <c r="BH19" s="1"/>
      <c r="BI19" s="1"/>
      <c r="BJ19" s="1"/>
      <c r="BK19" s="1"/>
      <c r="BL19" s="1"/>
      <c r="BM19" s="1"/>
    </row>
    <row r="20" spans="3:65" ht="21" customHeight="1" x14ac:dyDescent="0.25">
      <c r="C20" s="150"/>
      <c r="D20" s="253">
        <v>5813</v>
      </c>
      <c r="E20" s="228" t="s">
        <v>968</v>
      </c>
      <c r="F20" s="229"/>
      <c r="G20" s="169" t="s">
        <v>10</v>
      </c>
      <c r="H20" s="169" t="s">
        <v>10</v>
      </c>
      <c r="I20" s="169" t="s">
        <v>10</v>
      </c>
      <c r="J20" s="169" t="s">
        <v>10</v>
      </c>
      <c r="K20" s="169" t="s">
        <v>10</v>
      </c>
      <c r="L20" s="169" t="s">
        <v>10</v>
      </c>
      <c r="M20" s="257" t="s">
        <v>10</v>
      </c>
      <c r="N20" s="257" t="s">
        <v>10</v>
      </c>
      <c r="O20" s="257" t="s">
        <v>10</v>
      </c>
      <c r="P20" s="257" t="s">
        <v>10</v>
      </c>
      <c r="Q20" s="257" t="s">
        <v>446</v>
      </c>
      <c r="R20" s="257" t="s">
        <v>218</v>
      </c>
      <c r="S20" s="257" t="s">
        <v>540</v>
      </c>
      <c r="T20" s="41"/>
      <c r="U20" s="35"/>
      <c r="V20" s="36"/>
      <c r="W20" s="159"/>
      <c r="AY20" s="1"/>
      <c r="AZ20" s="1"/>
      <c r="BA20" s="1"/>
      <c r="BB20" s="1"/>
      <c r="BC20" s="1"/>
      <c r="BD20" s="1"/>
      <c r="BE20" s="1"/>
      <c r="BF20" s="1"/>
      <c r="BG20" s="1"/>
      <c r="BH20" s="1"/>
      <c r="BI20" s="1"/>
      <c r="BJ20" s="1"/>
      <c r="BK20" s="1"/>
      <c r="BL20" s="1"/>
      <c r="BM20" s="1"/>
    </row>
    <row r="21" spans="3:65" ht="21" customHeight="1" x14ac:dyDescent="0.25">
      <c r="C21" s="150"/>
      <c r="D21" s="253">
        <v>5819</v>
      </c>
      <c r="E21" s="228" t="s">
        <v>784</v>
      </c>
      <c r="F21" s="229"/>
      <c r="G21" s="169" t="s">
        <v>10</v>
      </c>
      <c r="H21" s="169" t="s">
        <v>10</v>
      </c>
      <c r="I21" s="169" t="s">
        <v>10</v>
      </c>
      <c r="J21" s="169" t="s">
        <v>10</v>
      </c>
      <c r="K21" s="169" t="s">
        <v>10</v>
      </c>
      <c r="L21" s="169" t="s">
        <v>10</v>
      </c>
      <c r="M21" s="257" t="s">
        <v>10</v>
      </c>
      <c r="N21" s="257" t="s">
        <v>10</v>
      </c>
      <c r="O21" s="257" t="s">
        <v>10</v>
      </c>
      <c r="P21" s="257" t="s">
        <v>10</v>
      </c>
      <c r="Q21" s="257" t="s">
        <v>447</v>
      </c>
      <c r="R21" s="257" t="s">
        <v>218</v>
      </c>
      <c r="S21" s="257" t="s">
        <v>540</v>
      </c>
      <c r="T21" s="41"/>
      <c r="U21" s="35"/>
      <c r="V21" s="36"/>
      <c r="W21" s="159"/>
      <c r="AY21" s="1"/>
      <c r="AZ21" s="1"/>
      <c r="BA21" s="1"/>
      <c r="BB21" s="1"/>
      <c r="BC21" s="1"/>
      <c r="BD21" s="1"/>
      <c r="BE21" s="1"/>
      <c r="BF21" s="1"/>
      <c r="BG21" s="1"/>
      <c r="BH21" s="1"/>
      <c r="BI21" s="1"/>
      <c r="BJ21" s="1"/>
      <c r="BK21" s="1"/>
      <c r="BL21" s="1"/>
      <c r="BM21" s="1"/>
    </row>
    <row r="22" spans="3:65" ht="21" customHeight="1" x14ac:dyDescent="0.25">
      <c r="C22" s="150"/>
      <c r="D22" s="253">
        <v>5820</v>
      </c>
      <c r="E22" s="228" t="s">
        <v>942</v>
      </c>
      <c r="F22" s="229" t="s">
        <v>958</v>
      </c>
      <c r="G22" s="169" t="s">
        <v>10</v>
      </c>
      <c r="H22" s="169" t="s">
        <v>10</v>
      </c>
      <c r="I22" s="169" t="s">
        <v>10</v>
      </c>
      <c r="J22" s="169" t="s">
        <v>10</v>
      </c>
      <c r="K22" s="169" t="s">
        <v>10</v>
      </c>
      <c r="L22" s="169" t="s">
        <v>10</v>
      </c>
      <c r="M22" s="257" t="s">
        <v>10</v>
      </c>
      <c r="N22" s="257" t="s">
        <v>10</v>
      </c>
      <c r="O22" s="257" t="s">
        <v>10</v>
      </c>
      <c r="P22" s="257" t="s">
        <v>10</v>
      </c>
      <c r="Q22" s="257" t="s">
        <v>448</v>
      </c>
      <c r="R22" s="257" t="s">
        <v>218</v>
      </c>
      <c r="S22" s="257" t="s">
        <v>540</v>
      </c>
      <c r="T22" s="41"/>
      <c r="U22" s="35"/>
      <c r="V22" s="36"/>
      <c r="W22" s="159"/>
      <c r="AY22" s="1"/>
      <c r="AZ22" s="1"/>
      <c r="BA22" s="1"/>
      <c r="BB22" s="1"/>
      <c r="BC22" s="1"/>
      <c r="BD22" s="1"/>
      <c r="BE22" s="1"/>
      <c r="BF22" s="1"/>
      <c r="BG22" s="1"/>
      <c r="BH22" s="1"/>
      <c r="BI22" s="1"/>
      <c r="BJ22" s="1"/>
      <c r="BK22" s="1"/>
      <c r="BL22" s="1"/>
      <c r="BM22" s="1"/>
    </row>
    <row r="23" spans="3:65" ht="21" customHeight="1" x14ac:dyDescent="0.25">
      <c r="C23" s="150"/>
      <c r="D23" s="253">
        <v>5911</v>
      </c>
      <c r="E23" s="228" t="s">
        <v>1867</v>
      </c>
      <c r="F23" s="229"/>
      <c r="G23" s="169" t="s">
        <v>10</v>
      </c>
      <c r="H23" s="169" t="s">
        <v>10</v>
      </c>
      <c r="I23" s="169" t="s">
        <v>10</v>
      </c>
      <c r="J23" s="169" t="s">
        <v>10</v>
      </c>
      <c r="K23" s="169" t="s">
        <v>10</v>
      </c>
      <c r="L23" s="169" t="s">
        <v>10</v>
      </c>
      <c r="M23" s="257" t="s">
        <v>10</v>
      </c>
      <c r="N23" s="257" t="s">
        <v>10</v>
      </c>
      <c r="O23" s="257" t="s">
        <v>10</v>
      </c>
      <c r="P23" s="257" t="s">
        <v>10</v>
      </c>
      <c r="Q23" s="257" t="s">
        <v>449</v>
      </c>
      <c r="R23" s="257" t="s">
        <v>218</v>
      </c>
      <c r="S23" s="257" t="s">
        <v>540</v>
      </c>
      <c r="T23" s="41"/>
      <c r="U23" s="35"/>
      <c r="V23" s="36"/>
      <c r="W23" s="159"/>
      <c r="AY23" s="1"/>
      <c r="AZ23" s="1"/>
      <c r="BA23" s="1"/>
      <c r="BB23" s="1"/>
      <c r="BC23" s="1"/>
      <c r="BD23" s="1"/>
      <c r="BE23" s="1"/>
      <c r="BF23" s="1"/>
      <c r="BG23" s="1"/>
      <c r="BH23" s="1"/>
      <c r="BI23" s="1"/>
      <c r="BJ23" s="1"/>
      <c r="BK23" s="1"/>
      <c r="BL23" s="1"/>
      <c r="BM23" s="1"/>
    </row>
    <row r="24" spans="3:65" ht="21" customHeight="1" x14ac:dyDescent="0.25">
      <c r="C24" s="150"/>
      <c r="D24" s="253">
        <v>5912</v>
      </c>
      <c r="E24" s="228" t="s">
        <v>1868</v>
      </c>
      <c r="F24" s="229"/>
      <c r="G24" s="169" t="s">
        <v>10</v>
      </c>
      <c r="H24" s="169" t="s">
        <v>10</v>
      </c>
      <c r="I24" s="169" t="s">
        <v>10</v>
      </c>
      <c r="J24" s="169" t="s">
        <v>10</v>
      </c>
      <c r="K24" s="169" t="s">
        <v>10</v>
      </c>
      <c r="L24" s="169" t="s">
        <v>10</v>
      </c>
      <c r="M24" s="257" t="s">
        <v>10</v>
      </c>
      <c r="N24" s="257" t="s">
        <v>10</v>
      </c>
      <c r="O24" s="257" t="s">
        <v>10</v>
      </c>
      <c r="P24" s="257" t="s">
        <v>10</v>
      </c>
      <c r="Q24" s="257" t="s">
        <v>450</v>
      </c>
      <c r="R24" s="257" t="s">
        <v>218</v>
      </c>
      <c r="S24" s="257" t="s">
        <v>540</v>
      </c>
      <c r="T24" s="41"/>
      <c r="U24" s="35"/>
      <c r="V24" s="36"/>
      <c r="W24" s="159"/>
      <c r="AY24" s="1"/>
      <c r="AZ24" s="1"/>
      <c r="BA24" s="1"/>
      <c r="BB24" s="1"/>
      <c r="BC24" s="1"/>
      <c r="BD24" s="1"/>
      <c r="BE24" s="1"/>
      <c r="BF24" s="1"/>
      <c r="BG24" s="1"/>
      <c r="BH24" s="1"/>
      <c r="BI24" s="1"/>
      <c r="BJ24" s="1"/>
      <c r="BK24" s="1"/>
      <c r="BL24" s="1"/>
      <c r="BM24" s="1"/>
    </row>
    <row r="25" spans="3:65" ht="21" customHeight="1" x14ac:dyDescent="0.25">
      <c r="C25" s="150"/>
      <c r="D25" s="253">
        <v>5913</v>
      </c>
      <c r="E25" s="228" t="s">
        <v>1869</v>
      </c>
      <c r="F25" s="229"/>
      <c r="G25" s="169" t="s">
        <v>10</v>
      </c>
      <c r="H25" s="169" t="s">
        <v>10</v>
      </c>
      <c r="I25" s="169" t="s">
        <v>10</v>
      </c>
      <c r="J25" s="169" t="s">
        <v>10</v>
      </c>
      <c r="K25" s="169" t="s">
        <v>10</v>
      </c>
      <c r="L25" s="169" t="s">
        <v>10</v>
      </c>
      <c r="M25" s="257" t="s">
        <v>10</v>
      </c>
      <c r="N25" s="257" t="s">
        <v>10</v>
      </c>
      <c r="O25" s="257" t="s">
        <v>10</v>
      </c>
      <c r="P25" s="257" t="s">
        <v>10</v>
      </c>
      <c r="Q25" s="257" t="s">
        <v>451</v>
      </c>
      <c r="R25" s="257" t="s">
        <v>218</v>
      </c>
      <c r="S25" s="257" t="s">
        <v>540</v>
      </c>
      <c r="T25" s="41"/>
      <c r="U25" s="35"/>
      <c r="V25" s="36"/>
      <c r="W25" s="159"/>
      <c r="AY25" s="1"/>
      <c r="AZ25" s="1"/>
      <c r="BA25" s="1"/>
      <c r="BB25" s="1"/>
      <c r="BC25" s="1"/>
      <c r="BD25" s="1"/>
      <c r="BE25" s="1"/>
      <c r="BF25" s="1"/>
      <c r="BG25" s="1"/>
      <c r="BH25" s="1"/>
      <c r="BI25" s="1"/>
      <c r="BJ25" s="1"/>
      <c r="BK25" s="1"/>
      <c r="BL25" s="1"/>
      <c r="BM25" s="1"/>
    </row>
    <row r="26" spans="3:65" ht="21" customHeight="1" x14ac:dyDescent="0.25">
      <c r="C26" s="150"/>
      <c r="D26" s="253">
        <v>5914</v>
      </c>
      <c r="E26" s="228" t="s">
        <v>785</v>
      </c>
      <c r="F26" s="229"/>
      <c r="G26" s="169" t="s">
        <v>10</v>
      </c>
      <c r="H26" s="169" t="s">
        <v>10</v>
      </c>
      <c r="I26" s="169" t="s">
        <v>10</v>
      </c>
      <c r="J26" s="169" t="s">
        <v>10</v>
      </c>
      <c r="K26" s="169" t="s">
        <v>10</v>
      </c>
      <c r="L26" s="169" t="s">
        <v>10</v>
      </c>
      <c r="M26" s="257" t="s">
        <v>10</v>
      </c>
      <c r="N26" s="257" t="s">
        <v>10</v>
      </c>
      <c r="O26" s="257" t="s">
        <v>10</v>
      </c>
      <c r="P26" s="257" t="s">
        <v>10</v>
      </c>
      <c r="Q26" s="257" t="s">
        <v>452</v>
      </c>
      <c r="R26" s="257" t="s">
        <v>218</v>
      </c>
      <c r="S26" s="257" t="s">
        <v>540</v>
      </c>
      <c r="T26" s="41"/>
      <c r="U26" s="35"/>
      <c r="V26" s="36"/>
      <c r="W26" s="159"/>
      <c r="AY26" s="1"/>
      <c r="AZ26" s="1"/>
      <c r="BA26" s="1"/>
      <c r="BB26" s="1"/>
      <c r="BC26" s="1"/>
      <c r="BD26" s="1"/>
      <c r="BE26" s="1"/>
      <c r="BF26" s="1"/>
      <c r="BG26" s="1"/>
      <c r="BH26" s="1"/>
      <c r="BI26" s="1"/>
      <c r="BJ26" s="1"/>
      <c r="BK26" s="1"/>
      <c r="BL26" s="1"/>
      <c r="BM26" s="1"/>
    </row>
    <row r="27" spans="3:65" ht="21" customHeight="1" x14ac:dyDescent="0.25">
      <c r="C27" s="150"/>
      <c r="D27" s="253">
        <v>5920</v>
      </c>
      <c r="E27" s="228" t="s">
        <v>786</v>
      </c>
      <c r="F27" s="229"/>
      <c r="G27" s="169" t="s">
        <v>10</v>
      </c>
      <c r="H27" s="169" t="s">
        <v>10</v>
      </c>
      <c r="I27" s="169" t="s">
        <v>10</v>
      </c>
      <c r="J27" s="169" t="s">
        <v>10</v>
      </c>
      <c r="K27" s="169" t="s">
        <v>10</v>
      </c>
      <c r="L27" s="169" t="s">
        <v>10</v>
      </c>
      <c r="M27" s="257" t="s">
        <v>10</v>
      </c>
      <c r="N27" s="257" t="s">
        <v>10</v>
      </c>
      <c r="O27" s="257" t="s">
        <v>10</v>
      </c>
      <c r="P27" s="257" t="s">
        <v>10</v>
      </c>
      <c r="Q27" s="257" t="s">
        <v>453</v>
      </c>
      <c r="R27" s="257" t="s">
        <v>218</v>
      </c>
      <c r="S27" s="257" t="s">
        <v>540</v>
      </c>
      <c r="T27" s="41"/>
      <c r="U27" s="35"/>
      <c r="V27" s="36"/>
      <c r="W27" s="159"/>
      <c r="AY27" s="1"/>
      <c r="AZ27" s="1"/>
      <c r="BA27" s="1"/>
      <c r="BB27" s="1"/>
      <c r="BC27" s="1"/>
      <c r="BD27" s="1"/>
      <c r="BE27" s="1"/>
      <c r="BF27" s="1"/>
      <c r="BG27" s="1"/>
      <c r="BH27" s="1"/>
      <c r="BI27" s="1"/>
      <c r="BJ27" s="1"/>
      <c r="BK27" s="1"/>
      <c r="BL27" s="1"/>
      <c r="BM27" s="1"/>
    </row>
    <row r="28" spans="3:65" ht="21" customHeight="1" x14ac:dyDescent="0.25">
      <c r="C28" s="150"/>
      <c r="D28" s="253">
        <v>6010</v>
      </c>
      <c r="E28" s="228" t="s">
        <v>787</v>
      </c>
      <c r="F28" s="229"/>
      <c r="G28" s="169" t="s">
        <v>10</v>
      </c>
      <c r="H28" s="169" t="s">
        <v>10</v>
      </c>
      <c r="I28" s="169" t="s">
        <v>10</v>
      </c>
      <c r="J28" s="169" t="s">
        <v>10</v>
      </c>
      <c r="K28" s="169" t="s">
        <v>10</v>
      </c>
      <c r="L28" s="169" t="s">
        <v>10</v>
      </c>
      <c r="M28" s="257" t="s">
        <v>10</v>
      </c>
      <c r="N28" s="257" t="s">
        <v>10</v>
      </c>
      <c r="O28" s="257" t="s">
        <v>10</v>
      </c>
      <c r="P28" s="257" t="s">
        <v>10</v>
      </c>
      <c r="Q28" s="257" t="s">
        <v>454</v>
      </c>
      <c r="R28" s="257" t="s">
        <v>218</v>
      </c>
      <c r="S28" s="257" t="s">
        <v>540</v>
      </c>
      <c r="T28" s="41"/>
      <c r="U28" s="35"/>
      <c r="V28" s="36"/>
      <c r="W28" s="159"/>
      <c r="AY28" s="1"/>
      <c r="AZ28" s="1"/>
      <c r="BA28" s="1"/>
      <c r="BB28" s="1"/>
      <c r="BC28" s="1"/>
      <c r="BD28" s="1"/>
      <c r="BE28" s="1"/>
      <c r="BF28" s="1"/>
      <c r="BG28" s="1"/>
      <c r="BH28" s="1"/>
      <c r="BI28" s="1"/>
      <c r="BJ28" s="1"/>
      <c r="BK28" s="1"/>
      <c r="BL28" s="1"/>
      <c r="BM28" s="1"/>
    </row>
    <row r="29" spans="3:65" ht="21" customHeight="1" x14ac:dyDescent="0.25">
      <c r="C29" s="150"/>
      <c r="D29" s="253">
        <v>6020</v>
      </c>
      <c r="E29" s="228" t="s">
        <v>788</v>
      </c>
      <c r="F29" s="229"/>
      <c r="G29" s="169" t="s">
        <v>10</v>
      </c>
      <c r="H29" s="169" t="s">
        <v>10</v>
      </c>
      <c r="I29" s="169" t="s">
        <v>10</v>
      </c>
      <c r="J29" s="169" t="s">
        <v>10</v>
      </c>
      <c r="K29" s="169" t="s">
        <v>10</v>
      </c>
      <c r="L29" s="169" t="s">
        <v>10</v>
      </c>
      <c r="M29" s="257" t="s">
        <v>10</v>
      </c>
      <c r="N29" s="257" t="s">
        <v>10</v>
      </c>
      <c r="O29" s="257" t="s">
        <v>10</v>
      </c>
      <c r="P29" s="257" t="s">
        <v>10</v>
      </c>
      <c r="Q29" s="257" t="s">
        <v>455</v>
      </c>
      <c r="R29" s="257" t="s">
        <v>218</v>
      </c>
      <c r="S29" s="257" t="s">
        <v>540</v>
      </c>
      <c r="T29" s="41"/>
      <c r="U29" s="35"/>
      <c r="V29" s="36"/>
      <c r="W29" s="159"/>
      <c r="AY29" s="1"/>
      <c r="AZ29" s="1"/>
      <c r="BA29" s="1"/>
      <c r="BB29" s="1"/>
      <c r="BC29" s="1"/>
      <c r="BD29" s="1"/>
      <c r="BE29" s="1"/>
      <c r="BF29" s="1"/>
      <c r="BG29" s="1"/>
      <c r="BH29" s="1"/>
      <c r="BI29" s="1"/>
      <c r="BJ29" s="1"/>
      <c r="BK29" s="1"/>
      <c r="BL29" s="1"/>
      <c r="BM29" s="1"/>
    </row>
    <row r="30" spans="3:65" ht="21" customHeight="1" x14ac:dyDescent="0.25">
      <c r="C30" s="150"/>
      <c r="D30" s="253">
        <v>6391</v>
      </c>
      <c r="E30" s="228" t="s">
        <v>789</v>
      </c>
      <c r="F30" s="229"/>
      <c r="G30" s="169" t="s">
        <v>10</v>
      </c>
      <c r="H30" s="169" t="s">
        <v>10</v>
      </c>
      <c r="I30" s="169" t="s">
        <v>10</v>
      </c>
      <c r="J30" s="169" t="s">
        <v>10</v>
      </c>
      <c r="K30" s="169" t="s">
        <v>10</v>
      </c>
      <c r="L30" s="169" t="s">
        <v>10</v>
      </c>
      <c r="M30" s="257" t="s">
        <v>10</v>
      </c>
      <c r="N30" s="257" t="s">
        <v>10</v>
      </c>
      <c r="O30" s="257" t="s">
        <v>10</v>
      </c>
      <c r="P30" s="257" t="s">
        <v>10</v>
      </c>
      <c r="Q30" s="257" t="s">
        <v>456</v>
      </c>
      <c r="R30" s="257" t="s">
        <v>218</v>
      </c>
      <c r="S30" s="257" t="s">
        <v>540</v>
      </c>
      <c r="T30" s="41"/>
      <c r="U30" s="35"/>
      <c r="V30" s="36"/>
      <c r="W30" s="159"/>
      <c r="AY30" s="1"/>
      <c r="AZ30" s="1"/>
      <c r="BA30" s="1"/>
      <c r="BB30" s="1"/>
      <c r="BC30" s="1"/>
      <c r="BD30" s="1"/>
      <c r="BE30" s="1"/>
      <c r="BF30" s="1"/>
      <c r="BG30" s="1"/>
      <c r="BH30" s="1"/>
      <c r="BI30" s="1"/>
      <c r="BJ30" s="1"/>
      <c r="BK30" s="1"/>
      <c r="BL30" s="1"/>
      <c r="BM30" s="1"/>
    </row>
    <row r="31" spans="3:65" ht="21" customHeight="1" x14ac:dyDescent="0.25">
      <c r="C31" s="150"/>
      <c r="D31" s="253">
        <v>6399</v>
      </c>
      <c r="E31" s="228" t="s">
        <v>790</v>
      </c>
      <c r="F31" s="229"/>
      <c r="G31" s="169" t="s">
        <v>10</v>
      </c>
      <c r="H31" s="169" t="s">
        <v>10</v>
      </c>
      <c r="I31" s="169" t="s">
        <v>10</v>
      </c>
      <c r="J31" s="169" t="s">
        <v>10</v>
      </c>
      <c r="K31" s="169" t="s">
        <v>10</v>
      </c>
      <c r="L31" s="169" t="s">
        <v>10</v>
      </c>
      <c r="M31" s="257" t="s">
        <v>10</v>
      </c>
      <c r="N31" s="257" t="s">
        <v>10</v>
      </c>
      <c r="O31" s="257" t="s">
        <v>10</v>
      </c>
      <c r="P31" s="257" t="s">
        <v>10</v>
      </c>
      <c r="Q31" s="257" t="s">
        <v>457</v>
      </c>
      <c r="R31" s="257" t="s">
        <v>218</v>
      </c>
      <c r="S31" s="257" t="s">
        <v>540</v>
      </c>
      <c r="T31" s="41"/>
      <c r="U31" s="35"/>
      <c r="V31" s="36"/>
      <c r="W31" s="159"/>
      <c r="AY31" s="1"/>
      <c r="AZ31" s="1"/>
      <c r="BA31" s="1"/>
      <c r="BB31" s="1"/>
      <c r="BC31" s="1"/>
      <c r="BD31" s="1"/>
      <c r="BE31" s="1"/>
      <c r="BF31" s="1"/>
      <c r="BG31" s="1"/>
      <c r="BH31" s="1"/>
      <c r="BI31" s="1"/>
      <c r="BJ31" s="1"/>
      <c r="BK31" s="1"/>
      <c r="BL31" s="1"/>
      <c r="BM31" s="1"/>
    </row>
    <row r="32" spans="3:65" ht="21" customHeight="1" x14ac:dyDescent="0.25">
      <c r="C32" s="150"/>
      <c r="D32" s="253">
        <v>7110</v>
      </c>
      <c r="E32" s="228" t="s">
        <v>670</v>
      </c>
      <c r="F32" s="229" t="s">
        <v>958</v>
      </c>
      <c r="G32" s="169" t="s">
        <v>10</v>
      </c>
      <c r="H32" s="169" t="s">
        <v>10</v>
      </c>
      <c r="I32" s="169" t="s">
        <v>10</v>
      </c>
      <c r="J32" s="169" t="s">
        <v>10</v>
      </c>
      <c r="K32" s="169" t="s">
        <v>10</v>
      </c>
      <c r="L32" s="169" t="s">
        <v>10</v>
      </c>
      <c r="M32" s="257" t="s">
        <v>10</v>
      </c>
      <c r="N32" s="257" t="s">
        <v>10</v>
      </c>
      <c r="O32" s="257" t="s">
        <v>10</v>
      </c>
      <c r="P32" s="257" t="s">
        <v>10</v>
      </c>
      <c r="Q32" s="257" t="s">
        <v>458</v>
      </c>
      <c r="R32" s="257" t="s">
        <v>218</v>
      </c>
      <c r="S32" s="257" t="s">
        <v>540</v>
      </c>
      <c r="T32" s="41"/>
      <c r="U32" s="35"/>
      <c r="V32" s="36"/>
      <c r="W32" s="159"/>
      <c r="AY32" s="1"/>
      <c r="AZ32" s="1"/>
      <c r="BA32" s="1"/>
      <c r="BB32" s="1"/>
      <c r="BC32" s="1"/>
      <c r="BD32" s="1"/>
      <c r="BE32" s="1"/>
      <c r="BF32" s="1"/>
      <c r="BG32" s="1"/>
      <c r="BH32" s="1"/>
      <c r="BI32" s="1"/>
      <c r="BJ32" s="1"/>
      <c r="BK32" s="1"/>
      <c r="BL32" s="1"/>
      <c r="BM32" s="1"/>
    </row>
    <row r="33" spans="1:65" ht="21" customHeight="1" x14ac:dyDescent="0.25">
      <c r="C33" s="150"/>
      <c r="D33" s="253">
        <v>7220</v>
      </c>
      <c r="E33" s="228" t="s">
        <v>791</v>
      </c>
      <c r="F33" s="229"/>
      <c r="G33" s="169" t="s">
        <v>10</v>
      </c>
      <c r="H33" s="169" t="s">
        <v>10</v>
      </c>
      <c r="I33" s="169" t="s">
        <v>10</v>
      </c>
      <c r="J33" s="169" t="s">
        <v>10</v>
      </c>
      <c r="K33" s="169" t="s">
        <v>10</v>
      </c>
      <c r="L33" s="169" t="s">
        <v>10</v>
      </c>
      <c r="M33" s="257" t="s">
        <v>10</v>
      </c>
      <c r="N33" s="257" t="s">
        <v>10</v>
      </c>
      <c r="O33" s="257" t="s">
        <v>10</v>
      </c>
      <c r="P33" s="257" t="s">
        <v>10</v>
      </c>
      <c r="Q33" s="257" t="s">
        <v>459</v>
      </c>
      <c r="R33" s="257" t="s">
        <v>218</v>
      </c>
      <c r="S33" s="257" t="s">
        <v>540</v>
      </c>
      <c r="T33" s="41"/>
      <c r="U33" s="35"/>
      <c r="V33" s="36"/>
      <c r="W33" s="159"/>
      <c r="AY33" s="1"/>
      <c r="AZ33" s="1"/>
      <c r="BA33" s="1"/>
      <c r="BB33" s="1"/>
      <c r="BC33" s="1"/>
      <c r="BD33" s="1"/>
      <c r="BE33" s="1"/>
      <c r="BF33" s="1"/>
      <c r="BG33" s="1"/>
      <c r="BH33" s="1"/>
      <c r="BI33" s="1"/>
      <c r="BJ33" s="1"/>
      <c r="BK33" s="1"/>
      <c r="BL33" s="1"/>
      <c r="BM33" s="1"/>
    </row>
    <row r="34" spans="1:65" ht="21" customHeight="1" x14ac:dyDescent="0.25">
      <c r="C34" s="150"/>
      <c r="D34" s="253">
        <v>7310</v>
      </c>
      <c r="E34" s="228" t="s">
        <v>947</v>
      </c>
      <c r="F34" s="229" t="s">
        <v>958</v>
      </c>
      <c r="G34" s="169" t="s">
        <v>10</v>
      </c>
      <c r="H34" s="169" t="s">
        <v>10</v>
      </c>
      <c r="I34" s="169" t="s">
        <v>10</v>
      </c>
      <c r="J34" s="169" t="s">
        <v>10</v>
      </c>
      <c r="K34" s="169" t="s">
        <v>10</v>
      </c>
      <c r="L34" s="169" t="s">
        <v>10</v>
      </c>
      <c r="M34" s="257" t="s">
        <v>10</v>
      </c>
      <c r="N34" s="257" t="s">
        <v>10</v>
      </c>
      <c r="O34" s="257" t="s">
        <v>10</v>
      </c>
      <c r="P34" s="257" t="s">
        <v>10</v>
      </c>
      <c r="Q34" s="257" t="s">
        <v>460</v>
      </c>
      <c r="R34" s="257" t="s">
        <v>218</v>
      </c>
      <c r="S34" s="257" t="s">
        <v>540</v>
      </c>
      <c r="T34" s="41"/>
      <c r="U34" s="35"/>
      <c r="V34" s="36"/>
      <c r="W34" s="159"/>
      <c r="AY34" s="1"/>
      <c r="AZ34" s="1"/>
      <c r="BA34" s="1"/>
      <c r="BB34" s="1"/>
      <c r="BC34" s="1"/>
      <c r="BD34" s="1"/>
      <c r="BE34" s="1"/>
      <c r="BF34" s="1"/>
      <c r="BG34" s="1"/>
      <c r="BH34" s="1"/>
      <c r="BI34" s="1"/>
      <c r="BJ34" s="1"/>
      <c r="BK34" s="1"/>
      <c r="BL34" s="1"/>
      <c r="BM34" s="1"/>
    </row>
    <row r="35" spans="1:65" ht="21" customHeight="1" x14ac:dyDescent="0.25">
      <c r="C35" s="150"/>
      <c r="D35" s="253">
        <v>7410</v>
      </c>
      <c r="E35" s="228" t="s">
        <v>792</v>
      </c>
      <c r="F35" s="229"/>
      <c r="G35" s="169" t="s">
        <v>10</v>
      </c>
      <c r="H35" s="169" t="s">
        <v>10</v>
      </c>
      <c r="I35" s="169" t="s">
        <v>10</v>
      </c>
      <c r="J35" s="169" t="s">
        <v>10</v>
      </c>
      <c r="K35" s="169" t="s">
        <v>10</v>
      </c>
      <c r="L35" s="169" t="s">
        <v>10</v>
      </c>
      <c r="M35" s="257" t="s">
        <v>10</v>
      </c>
      <c r="N35" s="257" t="s">
        <v>10</v>
      </c>
      <c r="O35" s="257" t="s">
        <v>10</v>
      </c>
      <c r="P35" s="257" t="s">
        <v>10</v>
      </c>
      <c r="Q35" s="257" t="s">
        <v>461</v>
      </c>
      <c r="R35" s="257" t="s">
        <v>218</v>
      </c>
      <c r="S35" s="257" t="s">
        <v>540</v>
      </c>
      <c r="T35" s="41"/>
      <c r="U35" s="35"/>
      <c r="V35" s="36"/>
      <c r="W35" s="159"/>
      <c r="AY35" s="1"/>
      <c r="AZ35" s="1"/>
      <c r="BA35" s="1"/>
      <c r="BB35" s="1"/>
      <c r="BC35" s="1"/>
      <c r="BD35" s="1"/>
      <c r="BE35" s="1"/>
      <c r="BF35" s="1"/>
      <c r="BG35" s="1"/>
      <c r="BH35" s="1"/>
      <c r="BI35" s="1"/>
      <c r="BJ35" s="1"/>
      <c r="BK35" s="1"/>
      <c r="BL35" s="1"/>
      <c r="BM35" s="1"/>
    </row>
    <row r="36" spans="1:65" ht="21" customHeight="1" x14ac:dyDescent="0.25">
      <c r="C36" s="150"/>
      <c r="D36" s="253">
        <v>7420</v>
      </c>
      <c r="E36" s="228" t="s">
        <v>793</v>
      </c>
      <c r="F36" s="229"/>
      <c r="G36" s="169" t="s">
        <v>10</v>
      </c>
      <c r="H36" s="169" t="s">
        <v>10</v>
      </c>
      <c r="I36" s="169" t="s">
        <v>10</v>
      </c>
      <c r="J36" s="169" t="s">
        <v>10</v>
      </c>
      <c r="K36" s="169" t="s">
        <v>10</v>
      </c>
      <c r="L36" s="169" t="s">
        <v>10</v>
      </c>
      <c r="M36" s="257" t="s">
        <v>10</v>
      </c>
      <c r="N36" s="257" t="s">
        <v>10</v>
      </c>
      <c r="O36" s="257" t="s">
        <v>10</v>
      </c>
      <c r="P36" s="257" t="s">
        <v>10</v>
      </c>
      <c r="Q36" s="257" t="s">
        <v>462</v>
      </c>
      <c r="R36" s="257" t="s">
        <v>218</v>
      </c>
      <c r="S36" s="257" t="s">
        <v>540</v>
      </c>
      <c r="T36" s="41"/>
      <c r="U36" s="35"/>
      <c r="V36" s="36"/>
      <c r="W36" s="159"/>
      <c r="AY36" s="1"/>
      <c r="AZ36" s="1"/>
      <c r="BA36" s="1"/>
      <c r="BB36" s="1"/>
      <c r="BC36" s="1"/>
      <c r="BD36" s="1"/>
      <c r="BE36" s="1"/>
      <c r="BF36" s="1"/>
      <c r="BG36" s="1"/>
      <c r="BH36" s="1"/>
      <c r="BI36" s="1"/>
      <c r="BJ36" s="1"/>
      <c r="BK36" s="1"/>
      <c r="BL36" s="1"/>
      <c r="BM36" s="1"/>
    </row>
    <row r="37" spans="1:65" ht="21" customHeight="1" x14ac:dyDescent="0.25">
      <c r="C37" s="150"/>
      <c r="D37" s="253">
        <v>7722</v>
      </c>
      <c r="E37" s="228" t="s">
        <v>794</v>
      </c>
      <c r="F37" s="229"/>
      <c r="G37" s="169" t="s">
        <v>10</v>
      </c>
      <c r="H37" s="169" t="s">
        <v>10</v>
      </c>
      <c r="I37" s="169" t="s">
        <v>10</v>
      </c>
      <c r="J37" s="169" t="s">
        <v>10</v>
      </c>
      <c r="K37" s="169" t="s">
        <v>10</v>
      </c>
      <c r="L37" s="169" t="s">
        <v>10</v>
      </c>
      <c r="M37" s="257" t="s">
        <v>10</v>
      </c>
      <c r="N37" s="257" t="s">
        <v>10</v>
      </c>
      <c r="O37" s="257" t="s">
        <v>10</v>
      </c>
      <c r="P37" s="257" t="s">
        <v>10</v>
      </c>
      <c r="Q37" s="257" t="s">
        <v>463</v>
      </c>
      <c r="R37" s="257" t="s">
        <v>218</v>
      </c>
      <c r="S37" s="257" t="s">
        <v>540</v>
      </c>
      <c r="T37" s="41"/>
      <c r="U37" s="35"/>
      <c r="V37" s="36"/>
      <c r="W37" s="159"/>
      <c r="AY37" s="1"/>
      <c r="AZ37" s="1"/>
      <c r="BA37" s="1"/>
      <c r="BB37" s="1"/>
      <c r="BC37" s="1"/>
      <c r="BD37" s="1"/>
      <c r="BE37" s="1"/>
      <c r="BF37" s="1"/>
      <c r="BG37" s="1"/>
      <c r="BH37" s="1"/>
      <c r="BI37" s="1"/>
      <c r="BJ37" s="1"/>
      <c r="BK37" s="1"/>
      <c r="BL37" s="1"/>
      <c r="BM37" s="1"/>
    </row>
    <row r="38" spans="1:65" ht="21" customHeight="1" x14ac:dyDescent="0.25">
      <c r="C38" s="150"/>
      <c r="D38" s="253">
        <v>8530</v>
      </c>
      <c r="E38" s="228" t="s">
        <v>671</v>
      </c>
      <c r="F38" s="229" t="s">
        <v>958</v>
      </c>
      <c r="G38" s="169" t="s">
        <v>10</v>
      </c>
      <c r="H38" s="169" t="s">
        <v>10</v>
      </c>
      <c r="I38" s="169" t="s">
        <v>10</v>
      </c>
      <c r="J38" s="169" t="s">
        <v>10</v>
      </c>
      <c r="K38" s="169" t="s">
        <v>10</v>
      </c>
      <c r="L38" s="169" t="s">
        <v>10</v>
      </c>
      <c r="M38" s="257" t="s">
        <v>10</v>
      </c>
      <c r="N38" s="257" t="s">
        <v>10</v>
      </c>
      <c r="O38" s="257" t="s">
        <v>10</v>
      </c>
      <c r="P38" s="257" t="s">
        <v>10</v>
      </c>
      <c r="Q38" s="257" t="s">
        <v>464</v>
      </c>
      <c r="R38" s="257" t="s">
        <v>218</v>
      </c>
      <c r="S38" s="257" t="s">
        <v>540</v>
      </c>
      <c r="T38" s="41"/>
      <c r="U38" s="35"/>
      <c r="V38" s="36"/>
      <c r="W38" s="159"/>
      <c r="AY38" s="1"/>
      <c r="AZ38" s="1"/>
      <c r="BA38" s="1"/>
      <c r="BB38" s="1"/>
      <c r="BC38" s="1"/>
      <c r="BD38" s="1"/>
      <c r="BE38" s="1"/>
      <c r="BF38" s="1"/>
      <c r="BG38" s="1"/>
      <c r="BH38" s="1"/>
      <c r="BI38" s="1"/>
      <c r="BJ38" s="1"/>
      <c r="BK38" s="1"/>
      <c r="BL38" s="1"/>
      <c r="BM38" s="1"/>
    </row>
    <row r="39" spans="1:65" ht="21" customHeight="1" x14ac:dyDescent="0.25">
      <c r="C39" s="150"/>
      <c r="D39" s="253">
        <v>8542</v>
      </c>
      <c r="E39" s="228" t="s">
        <v>795</v>
      </c>
      <c r="F39" s="229"/>
      <c r="G39" s="169" t="s">
        <v>10</v>
      </c>
      <c r="H39" s="169" t="s">
        <v>10</v>
      </c>
      <c r="I39" s="169" t="s">
        <v>10</v>
      </c>
      <c r="J39" s="169" t="s">
        <v>10</v>
      </c>
      <c r="K39" s="169" t="s">
        <v>10</v>
      </c>
      <c r="L39" s="169" t="s">
        <v>10</v>
      </c>
      <c r="M39" s="257" t="s">
        <v>10</v>
      </c>
      <c r="N39" s="257" t="s">
        <v>10</v>
      </c>
      <c r="O39" s="257" t="s">
        <v>10</v>
      </c>
      <c r="P39" s="257" t="s">
        <v>10</v>
      </c>
      <c r="Q39" s="257" t="s">
        <v>465</v>
      </c>
      <c r="R39" s="257" t="s">
        <v>218</v>
      </c>
      <c r="S39" s="257" t="s">
        <v>540</v>
      </c>
      <c r="T39" s="41"/>
      <c r="U39" s="35"/>
      <c r="V39" s="36"/>
      <c r="W39" s="159"/>
      <c r="AY39" s="1"/>
      <c r="AZ39" s="1"/>
      <c r="BA39" s="1"/>
      <c r="BB39" s="1"/>
      <c r="BC39" s="1"/>
      <c r="BD39" s="1"/>
      <c r="BE39" s="1"/>
      <c r="BF39" s="1"/>
      <c r="BG39" s="1"/>
      <c r="BH39" s="1"/>
      <c r="BI39" s="1"/>
      <c r="BJ39" s="1"/>
      <c r="BK39" s="1"/>
      <c r="BL39" s="1"/>
      <c r="BM39" s="1"/>
    </row>
    <row r="40" spans="1:65" ht="21" customHeight="1" x14ac:dyDescent="0.25">
      <c r="C40" s="150"/>
      <c r="D40" s="253">
        <v>9000</v>
      </c>
      <c r="E40" s="228" t="s">
        <v>796</v>
      </c>
      <c r="F40" s="229"/>
      <c r="G40" s="169" t="s">
        <v>10</v>
      </c>
      <c r="H40" s="169" t="s">
        <v>10</v>
      </c>
      <c r="I40" s="169" t="s">
        <v>10</v>
      </c>
      <c r="J40" s="169" t="s">
        <v>10</v>
      </c>
      <c r="K40" s="169" t="s">
        <v>10</v>
      </c>
      <c r="L40" s="169" t="s">
        <v>10</v>
      </c>
      <c r="M40" s="257" t="s">
        <v>10</v>
      </c>
      <c r="N40" s="257" t="s">
        <v>10</v>
      </c>
      <c r="O40" s="257" t="s">
        <v>10</v>
      </c>
      <c r="P40" s="257" t="s">
        <v>10</v>
      </c>
      <c r="Q40" s="257" t="s">
        <v>466</v>
      </c>
      <c r="R40" s="257" t="s">
        <v>218</v>
      </c>
      <c r="S40" s="257" t="s">
        <v>540</v>
      </c>
      <c r="T40" s="41"/>
      <c r="U40" s="35"/>
      <c r="V40" s="36"/>
      <c r="W40" s="159"/>
      <c r="AY40" s="1"/>
      <c r="AZ40" s="1"/>
      <c r="BA40" s="1"/>
      <c r="BB40" s="1"/>
      <c r="BC40" s="1"/>
      <c r="BD40" s="1"/>
      <c r="BE40" s="1"/>
      <c r="BF40" s="1"/>
      <c r="BG40" s="1"/>
      <c r="BH40" s="1"/>
      <c r="BI40" s="1"/>
      <c r="BJ40" s="1"/>
      <c r="BK40" s="1"/>
      <c r="BL40" s="1"/>
      <c r="BM40" s="1"/>
    </row>
    <row r="41" spans="1:65" ht="21" customHeight="1" x14ac:dyDescent="0.25">
      <c r="C41" s="150"/>
      <c r="D41" s="253">
        <v>9101</v>
      </c>
      <c r="E41" s="228" t="s">
        <v>797</v>
      </c>
      <c r="F41" s="229"/>
      <c r="G41" s="169" t="s">
        <v>10</v>
      </c>
      <c r="H41" s="169" t="s">
        <v>10</v>
      </c>
      <c r="I41" s="169" t="s">
        <v>10</v>
      </c>
      <c r="J41" s="169" t="s">
        <v>10</v>
      </c>
      <c r="K41" s="169" t="s">
        <v>10</v>
      </c>
      <c r="L41" s="169" t="s">
        <v>10</v>
      </c>
      <c r="M41" s="257" t="s">
        <v>10</v>
      </c>
      <c r="N41" s="257" t="s">
        <v>10</v>
      </c>
      <c r="O41" s="257" t="s">
        <v>10</v>
      </c>
      <c r="P41" s="257" t="s">
        <v>10</v>
      </c>
      <c r="Q41" s="257" t="s">
        <v>467</v>
      </c>
      <c r="R41" s="257" t="s">
        <v>218</v>
      </c>
      <c r="S41" s="257" t="s">
        <v>540</v>
      </c>
      <c r="T41" s="41"/>
      <c r="U41" s="35"/>
      <c r="V41" s="36"/>
      <c r="W41" s="159"/>
      <c r="AY41" s="1"/>
      <c r="AZ41" s="1"/>
      <c r="BA41" s="1"/>
      <c r="BB41" s="1"/>
      <c r="BC41" s="1"/>
      <c r="BD41" s="1"/>
      <c r="BE41" s="1"/>
      <c r="BF41" s="1"/>
      <c r="BG41" s="1"/>
      <c r="BH41" s="1"/>
      <c r="BI41" s="1"/>
      <c r="BJ41" s="1"/>
      <c r="BK41" s="1"/>
      <c r="BL41" s="1"/>
      <c r="BM41" s="1"/>
    </row>
    <row r="42" spans="1:65" ht="21" customHeight="1" x14ac:dyDescent="0.25">
      <c r="C42" s="150"/>
      <c r="D42" s="253">
        <v>9102</v>
      </c>
      <c r="E42" s="228" t="s">
        <v>798</v>
      </c>
      <c r="F42" s="229"/>
      <c r="G42" s="169" t="s">
        <v>10</v>
      </c>
      <c r="H42" s="169" t="s">
        <v>10</v>
      </c>
      <c r="I42" s="169" t="s">
        <v>10</v>
      </c>
      <c r="J42" s="169" t="s">
        <v>10</v>
      </c>
      <c r="K42" s="169" t="s">
        <v>10</v>
      </c>
      <c r="L42" s="169" t="s">
        <v>10</v>
      </c>
      <c r="M42" s="257" t="s">
        <v>10</v>
      </c>
      <c r="N42" s="257" t="s">
        <v>10</v>
      </c>
      <c r="O42" s="257" t="s">
        <v>10</v>
      </c>
      <c r="P42" s="257" t="s">
        <v>10</v>
      </c>
      <c r="Q42" s="257" t="s">
        <v>468</v>
      </c>
      <c r="R42" s="257" t="s">
        <v>218</v>
      </c>
      <c r="S42" s="257" t="s">
        <v>540</v>
      </c>
      <c r="T42" s="41"/>
      <c r="U42" s="35"/>
      <c r="V42" s="36"/>
      <c r="W42" s="159"/>
      <c r="AY42" s="1"/>
      <c r="AZ42" s="1"/>
      <c r="BA42" s="1"/>
      <c r="BB42" s="1"/>
      <c r="BC42" s="1"/>
      <c r="BD42" s="1"/>
      <c r="BE42" s="1"/>
      <c r="BF42" s="1"/>
      <c r="BG42" s="1"/>
      <c r="BH42" s="1"/>
      <c r="BI42" s="1"/>
      <c r="BJ42" s="1"/>
      <c r="BK42" s="1"/>
      <c r="BL42" s="1"/>
      <c r="BM42" s="1"/>
    </row>
    <row r="43" spans="1:65" ht="21" customHeight="1" x14ac:dyDescent="0.25">
      <c r="C43" s="150"/>
      <c r="D43" s="253">
        <v>9103</v>
      </c>
      <c r="E43" s="228" t="s">
        <v>799</v>
      </c>
      <c r="F43" s="229"/>
      <c r="G43" s="169" t="s">
        <v>10</v>
      </c>
      <c r="H43" s="169" t="s">
        <v>10</v>
      </c>
      <c r="I43" s="169" t="s">
        <v>10</v>
      </c>
      <c r="J43" s="169" t="s">
        <v>10</v>
      </c>
      <c r="K43" s="169" t="s">
        <v>10</v>
      </c>
      <c r="L43" s="169" t="s">
        <v>10</v>
      </c>
      <c r="M43" s="257" t="s">
        <v>10</v>
      </c>
      <c r="N43" s="257" t="s">
        <v>10</v>
      </c>
      <c r="O43" s="257" t="s">
        <v>10</v>
      </c>
      <c r="P43" s="257" t="s">
        <v>10</v>
      </c>
      <c r="Q43" s="257" t="s">
        <v>469</v>
      </c>
      <c r="R43" s="257" t="s">
        <v>218</v>
      </c>
      <c r="S43" s="257" t="s">
        <v>540</v>
      </c>
      <c r="T43" s="41"/>
      <c r="U43" s="35"/>
      <c r="V43" s="36"/>
      <c r="W43" s="159"/>
      <c r="AY43" s="1"/>
      <c r="AZ43" s="1"/>
      <c r="BA43" s="1"/>
      <c r="BB43" s="1"/>
      <c r="BC43" s="1"/>
      <c r="BD43" s="1"/>
      <c r="BE43" s="1"/>
      <c r="BF43" s="1"/>
      <c r="BG43" s="1"/>
      <c r="BH43" s="1"/>
      <c r="BI43" s="1"/>
      <c r="BJ43" s="1"/>
      <c r="BK43" s="1"/>
      <c r="BL43" s="1"/>
      <c r="BM43" s="1"/>
    </row>
    <row r="44" spans="1:65" s="207" customFormat="1" ht="21" customHeight="1" x14ac:dyDescent="0.25">
      <c r="A44" s="154"/>
      <c r="B44" s="154"/>
      <c r="C44" s="150"/>
      <c r="D44" s="404" t="s">
        <v>707</v>
      </c>
      <c r="E44" s="405"/>
      <c r="F44" s="405"/>
      <c r="G44" s="169" t="s">
        <v>10</v>
      </c>
      <c r="H44" s="169" t="s">
        <v>10</v>
      </c>
      <c r="I44" s="169" t="s">
        <v>10</v>
      </c>
      <c r="J44" s="169" t="s">
        <v>10</v>
      </c>
      <c r="K44" s="169" t="s">
        <v>10</v>
      </c>
      <c r="L44" s="169" t="s">
        <v>10</v>
      </c>
      <c r="M44" s="257" t="s">
        <v>10</v>
      </c>
      <c r="N44" s="257" t="s">
        <v>10</v>
      </c>
      <c r="O44" s="257" t="s">
        <v>10</v>
      </c>
      <c r="P44" s="257" t="s">
        <v>10</v>
      </c>
      <c r="Q44" s="257" t="s">
        <v>513</v>
      </c>
      <c r="R44" s="257" t="s">
        <v>218</v>
      </c>
      <c r="S44" s="257" t="s">
        <v>540</v>
      </c>
      <c r="T44" s="41"/>
      <c r="U44" s="35"/>
      <c r="V44" s="36"/>
      <c r="W44" s="159"/>
      <c r="AY44" s="9"/>
      <c r="AZ44" s="9"/>
      <c r="BA44" s="9"/>
      <c r="BB44" s="9"/>
      <c r="BC44" s="9"/>
      <c r="BD44" s="9"/>
      <c r="BE44" s="9"/>
      <c r="BF44" s="9"/>
      <c r="BG44" s="9"/>
      <c r="BH44" s="9"/>
      <c r="BI44" s="9"/>
      <c r="BJ44" s="9"/>
      <c r="BK44" s="9"/>
      <c r="BL44" s="9"/>
      <c r="BM44" s="9"/>
    </row>
    <row r="45" spans="1:65" ht="21" customHeight="1" x14ac:dyDescent="0.25">
      <c r="C45" s="150"/>
      <c r="D45" s="413" t="s">
        <v>700</v>
      </c>
      <c r="E45" s="414"/>
      <c r="F45" s="239"/>
      <c r="G45" s="169" t="s">
        <v>10</v>
      </c>
      <c r="H45" s="169" t="s">
        <v>10</v>
      </c>
      <c r="I45" s="169" t="s">
        <v>10</v>
      </c>
      <c r="J45" s="169" t="s">
        <v>10</v>
      </c>
      <c r="K45" s="169" t="s">
        <v>10</v>
      </c>
      <c r="L45" s="169" t="s">
        <v>10</v>
      </c>
      <c r="M45" s="257" t="s">
        <v>10</v>
      </c>
      <c r="N45" s="257" t="s">
        <v>10</v>
      </c>
      <c r="O45" s="257" t="s">
        <v>10</v>
      </c>
      <c r="P45" s="257" t="s">
        <v>10</v>
      </c>
      <c r="Q45" s="257" t="s">
        <v>522</v>
      </c>
      <c r="R45" s="257" t="s">
        <v>218</v>
      </c>
      <c r="S45" s="257" t="s">
        <v>540</v>
      </c>
      <c r="T45" s="42" t="str">
        <f>IF(OR(SUMPRODUCT(--(T13:T44=""),--(U13:U44=""))&gt;0,COUNTIF(U13:U44,"X")=32,COUNTIF(U13:U44,"Q")=32,COUNTIF(U13:U44,"M")&gt;0),"",SUM(T13:T44))</f>
        <v/>
      </c>
      <c r="U45" s="34" t="str">
        <f>IF(AND(OR(COUNTIF(U13:U44,"Q")=32,COUNTIF(U13:U44,"X")=32),SUM(T13:T44)=0,ISNUMBER(T45)),"",IF(COUNTIF(U13:U44,"m")&gt;0,"m",IF(AND(COUNTIF(U13:U44,U13)=32,OR(U13="X",U13="W",U13="Q",U13="U",U13="Z")),UPPER(U13),"")))</f>
        <v/>
      </c>
      <c r="V45" s="33"/>
      <c r="W45" s="159"/>
      <c r="AY45" s="1"/>
      <c r="AZ45" s="1"/>
      <c r="BA45" s="1"/>
      <c r="BB45" s="1"/>
      <c r="BC45" s="1"/>
      <c r="BD45" s="1"/>
      <c r="BE45" s="1"/>
      <c r="BF45" s="1"/>
      <c r="BG45" s="1"/>
      <c r="BH45" s="1"/>
      <c r="BI45" s="1"/>
      <c r="BJ45" s="1"/>
      <c r="BK45" s="1"/>
      <c r="BL45" s="1"/>
      <c r="BM45" s="1"/>
    </row>
    <row r="46" spans="1:65" ht="15" customHeight="1" x14ac:dyDescent="0.25">
      <c r="C46" s="150"/>
      <c r="D46" s="240" t="s">
        <v>772</v>
      </c>
      <c r="E46" s="150"/>
      <c r="F46" s="150"/>
      <c r="G46" s="156"/>
      <c r="H46" s="156"/>
      <c r="I46" s="156"/>
      <c r="J46" s="156"/>
      <c r="K46" s="156"/>
      <c r="L46" s="156"/>
      <c r="M46" s="264"/>
      <c r="N46" s="264"/>
      <c r="O46" s="264"/>
      <c r="P46" s="264"/>
      <c r="Q46" s="264"/>
      <c r="R46" s="264"/>
      <c r="S46" s="93"/>
      <c r="T46" s="150"/>
      <c r="U46" s="150"/>
      <c r="V46" s="150"/>
      <c r="W46" s="159"/>
      <c r="AY46" s="1"/>
      <c r="AZ46" s="1"/>
      <c r="BA46" s="1"/>
      <c r="BB46" s="1"/>
      <c r="BC46" s="1"/>
      <c r="BD46" s="1"/>
      <c r="BE46" s="1"/>
      <c r="BF46" s="1"/>
      <c r="BG46" s="1"/>
      <c r="BH46" s="1"/>
      <c r="BI46" s="1"/>
      <c r="BJ46" s="1"/>
      <c r="BK46" s="1"/>
      <c r="BL46" s="1"/>
      <c r="BM46" s="1"/>
    </row>
    <row r="47" spans="1:65" ht="21" customHeight="1" x14ac:dyDescent="0.25">
      <c r="C47" s="150"/>
      <c r="D47" s="253">
        <v>321</v>
      </c>
      <c r="E47" s="228" t="s">
        <v>683</v>
      </c>
      <c r="F47" s="229" t="s">
        <v>958</v>
      </c>
      <c r="G47" s="169" t="s">
        <v>10</v>
      </c>
      <c r="H47" s="169" t="s">
        <v>10</v>
      </c>
      <c r="I47" s="169" t="s">
        <v>10</v>
      </c>
      <c r="J47" s="169" t="s">
        <v>10</v>
      </c>
      <c r="K47" s="169" t="s">
        <v>10</v>
      </c>
      <c r="L47" s="169" t="s">
        <v>10</v>
      </c>
      <c r="M47" s="257" t="s">
        <v>10</v>
      </c>
      <c r="N47" s="257" t="s">
        <v>10</v>
      </c>
      <c r="O47" s="257" t="s">
        <v>10</v>
      </c>
      <c r="P47" s="257" t="s">
        <v>10</v>
      </c>
      <c r="Q47" s="257" t="s">
        <v>470</v>
      </c>
      <c r="R47" s="257" t="s">
        <v>218</v>
      </c>
      <c r="S47" s="257" t="s">
        <v>541</v>
      </c>
      <c r="T47" s="41"/>
      <c r="U47" s="35"/>
      <c r="V47" s="36"/>
      <c r="W47" s="159"/>
      <c r="AY47" s="1"/>
      <c r="AZ47" s="1"/>
      <c r="BA47" s="1"/>
      <c r="BB47" s="1"/>
      <c r="BC47" s="1"/>
      <c r="BD47" s="1"/>
      <c r="BE47" s="1"/>
      <c r="BF47" s="1"/>
      <c r="BG47" s="1"/>
      <c r="BH47" s="1"/>
      <c r="BI47" s="1"/>
      <c r="BJ47" s="1"/>
      <c r="BK47" s="1"/>
      <c r="BL47" s="1"/>
      <c r="BM47" s="1"/>
    </row>
    <row r="48" spans="1:65" ht="21" customHeight="1" x14ac:dyDescent="0.25">
      <c r="C48" s="150"/>
      <c r="D48" s="253">
        <v>322</v>
      </c>
      <c r="E48" s="228" t="s">
        <v>781</v>
      </c>
      <c r="F48" s="229"/>
      <c r="G48" s="169" t="s">
        <v>10</v>
      </c>
      <c r="H48" s="169" t="s">
        <v>10</v>
      </c>
      <c r="I48" s="169" t="s">
        <v>10</v>
      </c>
      <c r="J48" s="169" t="s">
        <v>10</v>
      </c>
      <c r="K48" s="169" t="s">
        <v>10</v>
      </c>
      <c r="L48" s="169" t="s">
        <v>10</v>
      </c>
      <c r="M48" s="257" t="s">
        <v>10</v>
      </c>
      <c r="N48" s="257" t="s">
        <v>10</v>
      </c>
      <c r="O48" s="257" t="s">
        <v>10</v>
      </c>
      <c r="P48" s="257" t="s">
        <v>10</v>
      </c>
      <c r="Q48" s="257" t="s">
        <v>471</v>
      </c>
      <c r="R48" s="257" t="s">
        <v>218</v>
      </c>
      <c r="S48" s="257" t="s">
        <v>541</v>
      </c>
      <c r="T48" s="41"/>
      <c r="U48" s="35"/>
      <c r="V48" s="36"/>
      <c r="W48" s="159"/>
      <c r="AY48" s="1"/>
      <c r="AZ48" s="1"/>
      <c r="BA48" s="1"/>
      <c r="BB48" s="1"/>
      <c r="BC48" s="1"/>
      <c r="BD48" s="1"/>
      <c r="BE48" s="1"/>
      <c r="BF48" s="1"/>
      <c r="BG48" s="1"/>
      <c r="BH48" s="1"/>
      <c r="BI48" s="1"/>
      <c r="BJ48" s="1"/>
      <c r="BK48" s="1"/>
      <c r="BL48" s="1"/>
      <c r="BM48" s="1"/>
    </row>
    <row r="49" spans="3:65" ht="21" customHeight="1" x14ac:dyDescent="0.25">
      <c r="C49" s="150"/>
      <c r="D49" s="253">
        <v>464</v>
      </c>
      <c r="E49" s="228" t="s">
        <v>684</v>
      </c>
      <c r="F49" s="229" t="s">
        <v>958</v>
      </c>
      <c r="G49" s="169" t="s">
        <v>10</v>
      </c>
      <c r="H49" s="169" t="s">
        <v>10</v>
      </c>
      <c r="I49" s="169" t="s">
        <v>10</v>
      </c>
      <c r="J49" s="169" t="s">
        <v>10</v>
      </c>
      <c r="K49" s="169" t="s">
        <v>10</v>
      </c>
      <c r="L49" s="169" t="s">
        <v>10</v>
      </c>
      <c r="M49" s="257" t="s">
        <v>10</v>
      </c>
      <c r="N49" s="257" t="s">
        <v>10</v>
      </c>
      <c r="O49" s="257" t="s">
        <v>10</v>
      </c>
      <c r="P49" s="257" t="s">
        <v>10</v>
      </c>
      <c r="Q49" s="257" t="s">
        <v>472</v>
      </c>
      <c r="R49" s="257" t="s">
        <v>218</v>
      </c>
      <c r="S49" s="257" t="s">
        <v>541</v>
      </c>
      <c r="T49" s="41"/>
      <c r="U49" s="35"/>
      <c r="V49" s="36"/>
      <c r="W49" s="159"/>
      <c r="AY49" s="1"/>
      <c r="AZ49" s="1"/>
      <c r="BA49" s="1"/>
      <c r="BB49" s="1"/>
      <c r="BC49" s="1"/>
      <c r="BD49" s="1"/>
      <c r="BE49" s="1"/>
      <c r="BF49" s="1"/>
      <c r="BG49" s="1"/>
      <c r="BH49" s="1"/>
      <c r="BI49" s="1"/>
      <c r="BJ49" s="1"/>
      <c r="BK49" s="1"/>
      <c r="BL49" s="1"/>
      <c r="BM49" s="1"/>
    </row>
    <row r="50" spans="3:65" ht="21" customHeight="1" x14ac:dyDescent="0.25">
      <c r="C50" s="150"/>
      <c r="D50" s="253">
        <v>476</v>
      </c>
      <c r="E50" s="228" t="s">
        <v>1870</v>
      </c>
      <c r="F50" s="229" t="s">
        <v>958</v>
      </c>
      <c r="G50" s="169" t="s">
        <v>10</v>
      </c>
      <c r="H50" s="169" t="s">
        <v>10</v>
      </c>
      <c r="I50" s="169" t="s">
        <v>10</v>
      </c>
      <c r="J50" s="169" t="s">
        <v>10</v>
      </c>
      <c r="K50" s="169" t="s">
        <v>10</v>
      </c>
      <c r="L50" s="169" t="s">
        <v>10</v>
      </c>
      <c r="M50" s="257" t="s">
        <v>10</v>
      </c>
      <c r="N50" s="257" t="s">
        <v>10</v>
      </c>
      <c r="O50" s="257" t="s">
        <v>10</v>
      </c>
      <c r="P50" s="257" t="s">
        <v>10</v>
      </c>
      <c r="Q50" s="257" t="s">
        <v>473</v>
      </c>
      <c r="R50" s="257" t="s">
        <v>218</v>
      </c>
      <c r="S50" s="257" t="s">
        <v>541</v>
      </c>
      <c r="T50" s="41"/>
      <c r="U50" s="35"/>
      <c r="V50" s="36"/>
      <c r="W50" s="159"/>
      <c r="AY50" s="1"/>
      <c r="AZ50" s="1"/>
      <c r="BA50" s="1"/>
      <c r="BB50" s="1"/>
      <c r="BC50" s="1"/>
      <c r="BD50" s="1"/>
      <c r="BE50" s="1"/>
      <c r="BF50" s="1"/>
      <c r="BG50" s="1"/>
      <c r="BH50" s="1"/>
      <c r="BI50" s="1"/>
      <c r="BJ50" s="1"/>
      <c r="BK50" s="1"/>
      <c r="BL50" s="1"/>
      <c r="BM50" s="1"/>
    </row>
    <row r="51" spans="3:65" ht="21" customHeight="1" x14ac:dyDescent="0.25">
      <c r="C51" s="150"/>
      <c r="D51" s="253">
        <v>581</v>
      </c>
      <c r="E51" s="228" t="s">
        <v>686</v>
      </c>
      <c r="F51" s="229" t="s">
        <v>958</v>
      </c>
      <c r="G51" s="169" t="s">
        <v>10</v>
      </c>
      <c r="H51" s="169" t="s">
        <v>10</v>
      </c>
      <c r="I51" s="169" t="s">
        <v>10</v>
      </c>
      <c r="J51" s="169" t="s">
        <v>10</v>
      </c>
      <c r="K51" s="169" t="s">
        <v>10</v>
      </c>
      <c r="L51" s="169" t="s">
        <v>10</v>
      </c>
      <c r="M51" s="257" t="s">
        <v>10</v>
      </c>
      <c r="N51" s="257" t="s">
        <v>10</v>
      </c>
      <c r="O51" s="257" t="s">
        <v>10</v>
      </c>
      <c r="P51" s="257" t="s">
        <v>10</v>
      </c>
      <c r="Q51" s="257" t="s">
        <v>474</v>
      </c>
      <c r="R51" s="257" t="s">
        <v>218</v>
      </c>
      <c r="S51" s="257" t="s">
        <v>541</v>
      </c>
      <c r="T51" s="41"/>
      <c r="U51" s="35"/>
      <c r="V51" s="36"/>
      <c r="W51" s="159"/>
      <c r="AY51" s="1"/>
      <c r="AZ51" s="1"/>
      <c r="BA51" s="1"/>
      <c r="BB51" s="1"/>
      <c r="BC51" s="1"/>
      <c r="BD51" s="1"/>
      <c r="BE51" s="1"/>
      <c r="BF51" s="1"/>
      <c r="BG51" s="1"/>
      <c r="BH51" s="1"/>
      <c r="BI51" s="1"/>
      <c r="BJ51" s="1"/>
      <c r="BK51" s="1"/>
      <c r="BL51" s="1"/>
      <c r="BM51" s="1"/>
    </row>
    <row r="52" spans="3:65" ht="21" customHeight="1" x14ac:dyDescent="0.25">
      <c r="C52" s="150"/>
      <c r="D52" s="253">
        <v>582</v>
      </c>
      <c r="E52" s="228" t="s">
        <v>942</v>
      </c>
      <c r="F52" s="229" t="s">
        <v>958</v>
      </c>
      <c r="G52" s="169" t="s">
        <v>10</v>
      </c>
      <c r="H52" s="169" t="s">
        <v>10</v>
      </c>
      <c r="I52" s="169" t="s">
        <v>10</v>
      </c>
      <c r="J52" s="169" t="s">
        <v>10</v>
      </c>
      <c r="K52" s="169" t="s">
        <v>10</v>
      </c>
      <c r="L52" s="169" t="s">
        <v>10</v>
      </c>
      <c r="M52" s="257" t="s">
        <v>10</v>
      </c>
      <c r="N52" s="257" t="s">
        <v>10</v>
      </c>
      <c r="O52" s="257" t="s">
        <v>10</v>
      </c>
      <c r="P52" s="257" t="s">
        <v>10</v>
      </c>
      <c r="Q52" s="257" t="s">
        <v>475</v>
      </c>
      <c r="R52" s="257" t="s">
        <v>218</v>
      </c>
      <c r="S52" s="257" t="s">
        <v>541</v>
      </c>
      <c r="T52" s="41"/>
      <c r="U52" s="35"/>
      <c r="V52" s="36"/>
      <c r="W52" s="159"/>
      <c r="AY52" s="1"/>
      <c r="AZ52" s="1"/>
      <c r="BA52" s="1"/>
      <c r="BB52" s="1"/>
      <c r="BC52" s="1"/>
      <c r="BD52" s="1"/>
      <c r="BE52" s="1"/>
      <c r="BF52" s="1"/>
      <c r="BG52" s="1"/>
      <c r="BH52" s="1"/>
      <c r="BI52" s="1"/>
      <c r="BJ52" s="1"/>
      <c r="BK52" s="1"/>
      <c r="BL52" s="1"/>
      <c r="BM52" s="1"/>
    </row>
    <row r="53" spans="3:65" ht="21" customHeight="1" x14ac:dyDescent="0.25">
      <c r="C53" s="150"/>
      <c r="D53" s="253">
        <v>591</v>
      </c>
      <c r="E53" s="228" t="s">
        <v>1871</v>
      </c>
      <c r="F53" s="229"/>
      <c r="G53" s="169" t="s">
        <v>10</v>
      </c>
      <c r="H53" s="169" t="s">
        <v>10</v>
      </c>
      <c r="I53" s="169" t="s">
        <v>10</v>
      </c>
      <c r="J53" s="169" t="s">
        <v>10</v>
      </c>
      <c r="K53" s="169" t="s">
        <v>10</v>
      </c>
      <c r="L53" s="169" t="s">
        <v>10</v>
      </c>
      <c r="M53" s="257" t="s">
        <v>10</v>
      </c>
      <c r="N53" s="257" t="s">
        <v>10</v>
      </c>
      <c r="O53" s="257" t="s">
        <v>10</v>
      </c>
      <c r="P53" s="257" t="s">
        <v>10</v>
      </c>
      <c r="Q53" s="257" t="s">
        <v>476</v>
      </c>
      <c r="R53" s="257" t="s">
        <v>218</v>
      </c>
      <c r="S53" s="257" t="s">
        <v>541</v>
      </c>
      <c r="T53" s="41"/>
      <c r="U53" s="35"/>
      <c r="V53" s="36"/>
      <c r="W53" s="159"/>
      <c r="AY53" s="1"/>
      <c r="AZ53" s="1"/>
      <c r="BA53" s="1"/>
      <c r="BB53" s="1"/>
      <c r="BC53" s="1"/>
      <c r="BD53" s="1"/>
      <c r="BE53" s="1"/>
      <c r="BF53" s="1"/>
      <c r="BG53" s="1"/>
      <c r="BH53" s="1"/>
      <c r="BI53" s="1"/>
      <c r="BJ53" s="1"/>
      <c r="BK53" s="1"/>
      <c r="BL53" s="1"/>
      <c r="BM53" s="1"/>
    </row>
    <row r="54" spans="3:65" ht="21" customHeight="1" x14ac:dyDescent="0.25">
      <c r="C54" s="150"/>
      <c r="D54" s="253">
        <v>592</v>
      </c>
      <c r="E54" s="228" t="s">
        <v>786</v>
      </c>
      <c r="F54" s="229"/>
      <c r="G54" s="169" t="s">
        <v>10</v>
      </c>
      <c r="H54" s="169" t="s">
        <v>10</v>
      </c>
      <c r="I54" s="169" t="s">
        <v>10</v>
      </c>
      <c r="J54" s="169" t="s">
        <v>10</v>
      </c>
      <c r="K54" s="169" t="s">
        <v>10</v>
      </c>
      <c r="L54" s="169" t="s">
        <v>10</v>
      </c>
      <c r="M54" s="257" t="s">
        <v>10</v>
      </c>
      <c r="N54" s="257" t="s">
        <v>10</v>
      </c>
      <c r="O54" s="257" t="s">
        <v>10</v>
      </c>
      <c r="P54" s="257" t="s">
        <v>10</v>
      </c>
      <c r="Q54" s="257" t="s">
        <v>477</v>
      </c>
      <c r="R54" s="257" t="s">
        <v>218</v>
      </c>
      <c r="S54" s="257" t="s">
        <v>541</v>
      </c>
      <c r="T54" s="41"/>
      <c r="U54" s="35"/>
      <c r="V54" s="36"/>
      <c r="W54" s="159"/>
      <c r="AY54" s="1"/>
      <c r="AZ54" s="1"/>
      <c r="BA54" s="1"/>
      <c r="BB54" s="1"/>
      <c r="BC54" s="1"/>
      <c r="BD54" s="1"/>
      <c r="BE54" s="1"/>
      <c r="BF54" s="1"/>
      <c r="BG54" s="1"/>
      <c r="BH54" s="1"/>
      <c r="BI54" s="1"/>
      <c r="BJ54" s="1"/>
      <c r="BK54" s="1"/>
      <c r="BL54" s="1"/>
      <c r="BM54" s="1"/>
    </row>
    <row r="55" spans="3:65" ht="21" customHeight="1" x14ac:dyDescent="0.25">
      <c r="C55" s="150"/>
      <c r="D55" s="253">
        <v>601</v>
      </c>
      <c r="E55" s="228" t="s">
        <v>787</v>
      </c>
      <c r="F55" s="229"/>
      <c r="G55" s="169" t="s">
        <v>10</v>
      </c>
      <c r="H55" s="169" t="s">
        <v>10</v>
      </c>
      <c r="I55" s="169" t="s">
        <v>10</v>
      </c>
      <c r="J55" s="169" t="s">
        <v>10</v>
      </c>
      <c r="K55" s="169" t="s">
        <v>10</v>
      </c>
      <c r="L55" s="169" t="s">
        <v>10</v>
      </c>
      <c r="M55" s="257" t="s">
        <v>10</v>
      </c>
      <c r="N55" s="257" t="s">
        <v>10</v>
      </c>
      <c r="O55" s="257" t="s">
        <v>10</v>
      </c>
      <c r="P55" s="257" t="s">
        <v>10</v>
      </c>
      <c r="Q55" s="257" t="s">
        <v>478</v>
      </c>
      <c r="R55" s="257" t="s">
        <v>218</v>
      </c>
      <c r="S55" s="257" t="s">
        <v>541</v>
      </c>
      <c r="T55" s="41"/>
      <c r="U55" s="35"/>
      <c r="V55" s="36"/>
      <c r="W55" s="159"/>
      <c r="AY55" s="1"/>
      <c r="AZ55" s="1"/>
      <c r="BA55" s="1"/>
      <c r="BB55" s="1"/>
      <c r="BC55" s="1"/>
      <c r="BD55" s="1"/>
      <c r="BE55" s="1"/>
      <c r="BF55" s="1"/>
      <c r="BG55" s="1"/>
      <c r="BH55" s="1"/>
      <c r="BI55" s="1"/>
      <c r="BJ55" s="1"/>
      <c r="BK55" s="1"/>
      <c r="BL55" s="1"/>
      <c r="BM55" s="1"/>
    </row>
    <row r="56" spans="3:65" ht="21" customHeight="1" x14ac:dyDescent="0.25">
      <c r="C56" s="150"/>
      <c r="D56" s="253">
        <v>602</v>
      </c>
      <c r="E56" s="228" t="s">
        <v>788</v>
      </c>
      <c r="F56" s="229"/>
      <c r="G56" s="169" t="s">
        <v>10</v>
      </c>
      <c r="H56" s="169" t="s">
        <v>10</v>
      </c>
      <c r="I56" s="169" t="s">
        <v>10</v>
      </c>
      <c r="J56" s="169" t="s">
        <v>10</v>
      </c>
      <c r="K56" s="169" t="s">
        <v>10</v>
      </c>
      <c r="L56" s="169" t="s">
        <v>10</v>
      </c>
      <c r="M56" s="257" t="s">
        <v>10</v>
      </c>
      <c r="N56" s="257" t="s">
        <v>10</v>
      </c>
      <c r="O56" s="257" t="s">
        <v>10</v>
      </c>
      <c r="P56" s="257" t="s">
        <v>10</v>
      </c>
      <c r="Q56" s="257" t="s">
        <v>479</v>
      </c>
      <c r="R56" s="257" t="s">
        <v>218</v>
      </c>
      <c r="S56" s="257" t="s">
        <v>541</v>
      </c>
      <c r="T56" s="41"/>
      <c r="U56" s="35"/>
      <c r="V56" s="36"/>
      <c r="W56" s="159"/>
      <c r="AY56" s="1"/>
      <c r="AZ56" s="1"/>
      <c r="BA56" s="1"/>
      <c r="BB56" s="1"/>
      <c r="BC56" s="1"/>
      <c r="BD56" s="1"/>
      <c r="BE56" s="1"/>
      <c r="BF56" s="1"/>
      <c r="BG56" s="1"/>
      <c r="BH56" s="1"/>
      <c r="BI56" s="1"/>
      <c r="BJ56" s="1"/>
      <c r="BK56" s="1"/>
      <c r="BL56" s="1"/>
      <c r="BM56" s="1"/>
    </row>
    <row r="57" spans="3:65" ht="21" customHeight="1" x14ac:dyDescent="0.25">
      <c r="C57" s="150"/>
      <c r="D57" s="253">
        <v>639</v>
      </c>
      <c r="E57" s="228" t="s">
        <v>800</v>
      </c>
      <c r="F57" s="229"/>
      <c r="G57" s="169" t="s">
        <v>10</v>
      </c>
      <c r="H57" s="169" t="s">
        <v>10</v>
      </c>
      <c r="I57" s="169" t="s">
        <v>10</v>
      </c>
      <c r="J57" s="169" t="s">
        <v>10</v>
      </c>
      <c r="K57" s="169" t="s">
        <v>10</v>
      </c>
      <c r="L57" s="169" t="s">
        <v>10</v>
      </c>
      <c r="M57" s="257" t="s">
        <v>10</v>
      </c>
      <c r="N57" s="257" t="s">
        <v>10</v>
      </c>
      <c r="O57" s="257" t="s">
        <v>10</v>
      </c>
      <c r="P57" s="257" t="s">
        <v>10</v>
      </c>
      <c r="Q57" s="257" t="s">
        <v>480</v>
      </c>
      <c r="R57" s="257" t="s">
        <v>218</v>
      </c>
      <c r="S57" s="257" t="s">
        <v>541</v>
      </c>
      <c r="T57" s="41"/>
      <c r="U57" s="35"/>
      <c r="V57" s="36"/>
      <c r="W57" s="159"/>
      <c r="AY57" s="1"/>
      <c r="AZ57" s="1"/>
      <c r="BA57" s="1"/>
      <c r="BB57" s="1"/>
      <c r="BC57" s="1"/>
      <c r="BD57" s="1"/>
      <c r="BE57" s="1"/>
      <c r="BF57" s="1"/>
      <c r="BG57" s="1"/>
      <c r="BH57" s="1"/>
      <c r="BI57" s="1"/>
      <c r="BJ57" s="1"/>
      <c r="BK57" s="1"/>
      <c r="BL57" s="1"/>
      <c r="BM57" s="1"/>
    </row>
    <row r="58" spans="3:65" ht="21" customHeight="1" x14ac:dyDescent="0.25">
      <c r="C58" s="150"/>
      <c r="D58" s="253">
        <v>711</v>
      </c>
      <c r="E58" s="228" t="s">
        <v>670</v>
      </c>
      <c r="F58" s="229" t="s">
        <v>958</v>
      </c>
      <c r="G58" s="169" t="s">
        <v>10</v>
      </c>
      <c r="H58" s="169" t="s">
        <v>10</v>
      </c>
      <c r="I58" s="169" t="s">
        <v>10</v>
      </c>
      <c r="J58" s="169" t="s">
        <v>10</v>
      </c>
      <c r="K58" s="169" t="s">
        <v>10</v>
      </c>
      <c r="L58" s="169" t="s">
        <v>10</v>
      </c>
      <c r="M58" s="257" t="s">
        <v>10</v>
      </c>
      <c r="N58" s="257" t="s">
        <v>10</v>
      </c>
      <c r="O58" s="257" t="s">
        <v>10</v>
      </c>
      <c r="P58" s="257" t="s">
        <v>10</v>
      </c>
      <c r="Q58" s="257" t="s">
        <v>481</v>
      </c>
      <c r="R58" s="257" t="s">
        <v>218</v>
      </c>
      <c r="S58" s="257" t="s">
        <v>541</v>
      </c>
      <c r="T58" s="41"/>
      <c r="U58" s="35"/>
      <c r="V58" s="36"/>
      <c r="W58" s="159"/>
      <c r="AY58" s="1"/>
      <c r="AZ58" s="1"/>
      <c r="BA58" s="1"/>
      <c r="BB58" s="1"/>
      <c r="BC58" s="1"/>
      <c r="BD58" s="1"/>
      <c r="BE58" s="1"/>
      <c r="BF58" s="1"/>
      <c r="BG58" s="1"/>
      <c r="BH58" s="1"/>
      <c r="BI58" s="1"/>
      <c r="BJ58" s="1"/>
      <c r="BK58" s="1"/>
      <c r="BL58" s="1"/>
      <c r="BM58" s="1"/>
    </row>
    <row r="59" spans="3:65" ht="21" customHeight="1" x14ac:dyDescent="0.25">
      <c r="C59" s="150"/>
      <c r="D59" s="253">
        <v>722</v>
      </c>
      <c r="E59" s="228" t="s">
        <v>791</v>
      </c>
      <c r="F59" s="229"/>
      <c r="G59" s="169" t="s">
        <v>10</v>
      </c>
      <c r="H59" s="169" t="s">
        <v>10</v>
      </c>
      <c r="I59" s="169" t="s">
        <v>10</v>
      </c>
      <c r="J59" s="169" t="s">
        <v>10</v>
      </c>
      <c r="K59" s="169" t="s">
        <v>10</v>
      </c>
      <c r="L59" s="169" t="s">
        <v>10</v>
      </c>
      <c r="M59" s="257" t="s">
        <v>10</v>
      </c>
      <c r="N59" s="257" t="s">
        <v>10</v>
      </c>
      <c r="O59" s="257" t="s">
        <v>10</v>
      </c>
      <c r="P59" s="257" t="s">
        <v>10</v>
      </c>
      <c r="Q59" s="257" t="s">
        <v>482</v>
      </c>
      <c r="R59" s="257" t="s">
        <v>218</v>
      </c>
      <c r="S59" s="257" t="s">
        <v>541</v>
      </c>
      <c r="T59" s="41"/>
      <c r="U59" s="35"/>
      <c r="V59" s="36"/>
      <c r="W59" s="159"/>
      <c r="AY59" s="1"/>
      <c r="AZ59" s="1"/>
      <c r="BA59" s="1"/>
      <c r="BB59" s="1"/>
      <c r="BC59" s="1"/>
      <c r="BD59" s="1"/>
      <c r="BE59" s="1"/>
      <c r="BF59" s="1"/>
      <c r="BG59" s="1"/>
      <c r="BH59" s="1"/>
      <c r="BI59" s="1"/>
      <c r="BJ59" s="1"/>
      <c r="BK59" s="1"/>
      <c r="BL59" s="1"/>
      <c r="BM59" s="1"/>
    </row>
    <row r="60" spans="3:65" ht="21" customHeight="1" x14ac:dyDescent="0.25">
      <c r="C60" s="150"/>
      <c r="D60" s="253">
        <v>731</v>
      </c>
      <c r="E60" s="228" t="s">
        <v>947</v>
      </c>
      <c r="F60" s="229" t="s">
        <v>958</v>
      </c>
      <c r="G60" s="169" t="s">
        <v>10</v>
      </c>
      <c r="H60" s="169" t="s">
        <v>10</v>
      </c>
      <c r="I60" s="169" t="s">
        <v>10</v>
      </c>
      <c r="J60" s="169" t="s">
        <v>10</v>
      </c>
      <c r="K60" s="169" t="s">
        <v>10</v>
      </c>
      <c r="L60" s="169" t="s">
        <v>10</v>
      </c>
      <c r="M60" s="257" t="s">
        <v>10</v>
      </c>
      <c r="N60" s="257" t="s">
        <v>10</v>
      </c>
      <c r="O60" s="257" t="s">
        <v>10</v>
      </c>
      <c r="P60" s="257" t="s">
        <v>10</v>
      </c>
      <c r="Q60" s="257" t="s">
        <v>483</v>
      </c>
      <c r="R60" s="257" t="s">
        <v>218</v>
      </c>
      <c r="S60" s="257" t="s">
        <v>541</v>
      </c>
      <c r="T60" s="41"/>
      <c r="U60" s="35"/>
      <c r="V60" s="36"/>
      <c r="W60" s="159"/>
      <c r="AY60" s="1"/>
      <c r="AZ60" s="1"/>
      <c r="BA60" s="1"/>
      <c r="BB60" s="1"/>
      <c r="BC60" s="1"/>
      <c r="BD60" s="1"/>
      <c r="BE60" s="1"/>
      <c r="BF60" s="1"/>
      <c r="BG60" s="1"/>
      <c r="BH60" s="1"/>
      <c r="BI60" s="1"/>
      <c r="BJ60" s="1"/>
      <c r="BK60" s="1"/>
      <c r="BL60" s="1"/>
      <c r="BM60" s="1"/>
    </row>
    <row r="61" spans="3:65" ht="21" customHeight="1" x14ac:dyDescent="0.25">
      <c r="C61" s="150"/>
      <c r="D61" s="253">
        <v>741</v>
      </c>
      <c r="E61" s="228" t="s">
        <v>792</v>
      </c>
      <c r="F61" s="229"/>
      <c r="G61" s="169" t="s">
        <v>10</v>
      </c>
      <c r="H61" s="169" t="s">
        <v>10</v>
      </c>
      <c r="I61" s="169" t="s">
        <v>10</v>
      </c>
      <c r="J61" s="169" t="s">
        <v>10</v>
      </c>
      <c r="K61" s="169" t="s">
        <v>10</v>
      </c>
      <c r="L61" s="169" t="s">
        <v>10</v>
      </c>
      <c r="M61" s="257" t="s">
        <v>10</v>
      </c>
      <c r="N61" s="257" t="s">
        <v>10</v>
      </c>
      <c r="O61" s="257" t="s">
        <v>10</v>
      </c>
      <c r="P61" s="257" t="s">
        <v>10</v>
      </c>
      <c r="Q61" s="257" t="s">
        <v>484</v>
      </c>
      <c r="R61" s="257" t="s">
        <v>218</v>
      </c>
      <c r="S61" s="257" t="s">
        <v>541</v>
      </c>
      <c r="T61" s="41"/>
      <c r="U61" s="35"/>
      <c r="V61" s="36"/>
      <c r="W61" s="159"/>
      <c r="AY61" s="1"/>
      <c r="AZ61" s="1"/>
      <c r="BA61" s="1"/>
      <c r="BB61" s="1"/>
      <c r="BC61" s="1"/>
      <c r="BD61" s="1"/>
      <c r="BE61" s="1"/>
      <c r="BF61" s="1"/>
      <c r="BG61" s="1"/>
      <c r="BH61" s="1"/>
      <c r="BI61" s="1"/>
      <c r="BJ61" s="1"/>
      <c r="BK61" s="1"/>
      <c r="BL61" s="1"/>
      <c r="BM61" s="1"/>
    </row>
    <row r="62" spans="3:65" ht="21" customHeight="1" x14ac:dyDescent="0.25">
      <c r="C62" s="150"/>
      <c r="D62" s="253">
        <v>742</v>
      </c>
      <c r="E62" s="228" t="s">
        <v>793</v>
      </c>
      <c r="F62" s="229"/>
      <c r="G62" s="169" t="s">
        <v>10</v>
      </c>
      <c r="H62" s="169" t="s">
        <v>10</v>
      </c>
      <c r="I62" s="169" t="s">
        <v>10</v>
      </c>
      <c r="J62" s="169" t="s">
        <v>10</v>
      </c>
      <c r="K62" s="169" t="s">
        <v>10</v>
      </c>
      <c r="L62" s="169" t="s">
        <v>10</v>
      </c>
      <c r="M62" s="257" t="s">
        <v>10</v>
      </c>
      <c r="N62" s="257" t="s">
        <v>10</v>
      </c>
      <c r="O62" s="257" t="s">
        <v>10</v>
      </c>
      <c r="P62" s="257" t="s">
        <v>10</v>
      </c>
      <c r="Q62" s="257" t="s">
        <v>485</v>
      </c>
      <c r="R62" s="257" t="s">
        <v>218</v>
      </c>
      <c r="S62" s="257" t="s">
        <v>541</v>
      </c>
      <c r="T62" s="41"/>
      <c r="U62" s="35"/>
      <c r="V62" s="36"/>
      <c r="W62" s="159"/>
      <c r="AY62" s="1"/>
      <c r="AZ62" s="1"/>
      <c r="BA62" s="1"/>
      <c r="BB62" s="1"/>
      <c r="BC62" s="1"/>
      <c r="BD62" s="1"/>
      <c r="BE62" s="1"/>
      <c r="BF62" s="1"/>
      <c r="BG62" s="1"/>
      <c r="BH62" s="1"/>
      <c r="BI62" s="1"/>
      <c r="BJ62" s="1"/>
      <c r="BK62" s="1"/>
      <c r="BL62" s="1"/>
      <c r="BM62" s="1"/>
    </row>
    <row r="63" spans="3:65" ht="21" customHeight="1" x14ac:dyDescent="0.25">
      <c r="C63" s="150"/>
      <c r="D63" s="253">
        <v>772</v>
      </c>
      <c r="E63" s="228" t="s">
        <v>687</v>
      </c>
      <c r="F63" s="229" t="s">
        <v>958</v>
      </c>
      <c r="G63" s="169" t="s">
        <v>10</v>
      </c>
      <c r="H63" s="169" t="s">
        <v>10</v>
      </c>
      <c r="I63" s="169" t="s">
        <v>10</v>
      </c>
      <c r="J63" s="169" t="s">
        <v>10</v>
      </c>
      <c r="K63" s="169" t="s">
        <v>10</v>
      </c>
      <c r="L63" s="169" t="s">
        <v>10</v>
      </c>
      <c r="M63" s="257" t="s">
        <v>10</v>
      </c>
      <c r="N63" s="257" t="s">
        <v>10</v>
      </c>
      <c r="O63" s="257" t="s">
        <v>10</v>
      </c>
      <c r="P63" s="257" t="s">
        <v>10</v>
      </c>
      <c r="Q63" s="257" t="s">
        <v>486</v>
      </c>
      <c r="R63" s="257" t="s">
        <v>218</v>
      </c>
      <c r="S63" s="257" t="s">
        <v>541</v>
      </c>
      <c r="T63" s="41"/>
      <c r="U63" s="35"/>
      <c r="V63" s="36"/>
      <c r="W63" s="159"/>
      <c r="AY63" s="1"/>
      <c r="AZ63" s="1"/>
      <c r="BA63" s="1"/>
      <c r="BB63" s="1"/>
      <c r="BC63" s="1"/>
      <c r="BD63" s="1"/>
      <c r="BE63" s="1"/>
      <c r="BF63" s="1"/>
      <c r="BG63" s="1"/>
      <c r="BH63" s="1"/>
      <c r="BI63" s="1"/>
      <c r="BJ63" s="1"/>
      <c r="BK63" s="1"/>
      <c r="BL63" s="1"/>
      <c r="BM63" s="1"/>
    </row>
    <row r="64" spans="3:65" ht="21" customHeight="1" x14ac:dyDescent="0.25">
      <c r="C64" s="150"/>
      <c r="D64" s="253">
        <v>853</v>
      </c>
      <c r="E64" s="228" t="s">
        <v>671</v>
      </c>
      <c r="F64" s="229" t="s">
        <v>958</v>
      </c>
      <c r="G64" s="169" t="s">
        <v>10</v>
      </c>
      <c r="H64" s="169" t="s">
        <v>10</v>
      </c>
      <c r="I64" s="169" t="s">
        <v>10</v>
      </c>
      <c r="J64" s="169" t="s">
        <v>10</v>
      </c>
      <c r="K64" s="169" t="s">
        <v>10</v>
      </c>
      <c r="L64" s="169" t="s">
        <v>10</v>
      </c>
      <c r="M64" s="257" t="s">
        <v>10</v>
      </c>
      <c r="N64" s="257" t="s">
        <v>10</v>
      </c>
      <c r="O64" s="257" t="s">
        <v>10</v>
      </c>
      <c r="P64" s="257" t="s">
        <v>10</v>
      </c>
      <c r="Q64" s="257" t="s">
        <v>487</v>
      </c>
      <c r="R64" s="257" t="s">
        <v>218</v>
      </c>
      <c r="S64" s="257" t="s">
        <v>541</v>
      </c>
      <c r="T64" s="41"/>
      <c r="U64" s="35"/>
      <c r="V64" s="36"/>
      <c r="W64" s="159"/>
      <c r="AY64" s="1"/>
      <c r="AZ64" s="1"/>
      <c r="BA64" s="1"/>
      <c r="BB64" s="1"/>
      <c r="BC64" s="1"/>
      <c r="BD64" s="1"/>
      <c r="BE64" s="1"/>
      <c r="BF64" s="1"/>
      <c r="BG64" s="1"/>
      <c r="BH64" s="1"/>
      <c r="BI64" s="1"/>
      <c r="BJ64" s="1"/>
      <c r="BK64" s="1"/>
      <c r="BL64" s="1"/>
      <c r="BM64" s="1"/>
    </row>
    <row r="65" spans="1:65" ht="21" customHeight="1" x14ac:dyDescent="0.25">
      <c r="C65" s="150"/>
      <c r="D65" s="253">
        <v>854</v>
      </c>
      <c r="E65" s="228" t="s">
        <v>951</v>
      </c>
      <c r="F65" s="229" t="s">
        <v>958</v>
      </c>
      <c r="G65" s="169" t="s">
        <v>10</v>
      </c>
      <c r="H65" s="169" t="s">
        <v>10</v>
      </c>
      <c r="I65" s="169" t="s">
        <v>10</v>
      </c>
      <c r="J65" s="169" t="s">
        <v>10</v>
      </c>
      <c r="K65" s="169" t="s">
        <v>10</v>
      </c>
      <c r="L65" s="169" t="s">
        <v>10</v>
      </c>
      <c r="M65" s="257" t="s">
        <v>10</v>
      </c>
      <c r="N65" s="257" t="s">
        <v>10</v>
      </c>
      <c r="O65" s="257" t="s">
        <v>10</v>
      </c>
      <c r="P65" s="257" t="s">
        <v>10</v>
      </c>
      <c r="Q65" s="257" t="s">
        <v>488</v>
      </c>
      <c r="R65" s="257" t="s">
        <v>218</v>
      </c>
      <c r="S65" s="257" t="s">
        <v>541</v>
      </c>
      <c r="T65" s="41"/>
      <c r="U65" s="35"/>
      <c r="V65" s="36"/>
      <c r="W65" s="159"/>
      <c r="AY65" s="1"/>
      <c r="AZ65" s="1"/>
      <c r="BA65" s="1"/>
      <c r="BB65" s="1"/>
      <c r="BC65" s="1"/>
      <c r="BD65" s="1"/>
      <c r="BE65" s="1"/>
      <c r="BF65" s="1"/>
      <c r="BG65" s="1"/>
      <c r="BH65" s="1"/>
      <c r="BI65" s="1"/>
      <c r="BJ65" s="1"/>
      <c r="BK65" s="1"/>
      <c r="BL65" s="1"/>
      <c r="BM65" s="1"/>
    </row>
    <row r="66" spans="1:65" ht="21" customHeight="1" x14ac:dyDescent="0.25">
      <c r="C66" s="150"/>
      <c r="D66" s="253">
        <v>900</v>
      </c>
      <c r="E66" s="228" t="s">
        <v>796</v>
      </c>
      <c r="F66" s="229"/>
      <c r="G66" s="169" t="s">
        <v>10</v>
      </c>
      <c r="H66" s="169" t="s">
        <v>10</v>
      </c>
      <c r="I66" s="169" t="s">
        <v>10</v>
      </c>
      <c r="J66" s="169" t="s">
        <v>10</v>
      </c>
      <c r="K66" s="169" t="s">
        <v>10</v>
      </c>
      <c r="L66" s="169" t="s">
        <v>10</v>
      </c>
      <c r="M66" s="257" t="s">
        <v>10</v>
      </c>
      <c r="N66" s="257" t="s">
        <v>10</v>
      </c>
      <c r="O66" s="257" t="s">
        <v>10</v>
      </c>
      <c r="P66" s="257" t="s">
        <v>10</v>
      </c>
      <c r="Q66" s="257" t="s">
        <v>489</v>
      </c>
      <c r="R66" s="257" t="s">
        <v>218</v>
      </c>
      <c r="S66" s="257" t="s">
        <v>541</v>
      </c>
      <c r="T66" s="41"/>
      <c r="U66" s="35"/>
      <c r="V66" s="36"/>
      <c r="W66" s="159"/>
      <c r="AY66" s="1"/>
      <c r="AZ66" s="1"/>
      <c r="BA66" s="1"/>
      <c r="BB66" s="1"/>
      <c r="BC66" s="1"/>
      <c r="BD66" s="1"/>
      <c r="BE66" s="1"/>
      <c r="BF66" s="1"/>
      <c r="BG66" s="1"/>
      <c r="BH66" s="1"/>
      <c r="BI66" s="1"/>
      <c r="BJ66" s="1"/>
      <c r="BK66" s="1"/>
      <c r="BL66" s="1"/>
      <c r="BM66" s="1"/>
    </row>
    <row r="67" spans="1:65" ht="21" customHeight="1" x14ac:dyDescent="0.25">
      <c r="C67" s="150"/>
      <c r="D67" s="253">
        <v>910</v>
      </c>
      <c r="E67" s="228" t="s">
        <v>801</v>
      </c>
      <c r="F67" s="229"/>
      <c r="G67" s="169" t="s">
        <v>10</v>
      </c>
      <c r="H67" s="169" t="s">
        <v>10</v>
      </c>
      <c r="I67" s="169" t="s">
        <v>10</v>
      </c>
      <c r="J67" s="169" t="s">
        <v>10</v>
      </c>
      <c r="K67" s="169" t="s">
        <v>10</v>
      </c>
      <c r="L67" s="169" t="s">
        <v>10</v>
      </c>
      <c r="M67" s="257" t="s">
        <v>10</v>
      </c>
      <c r="N67" s="257" t="s">
        <v>10</v>
      </c>
      <c r="O67" s="257" t="s">
        <v>10</v>
      </c>
      <c r="P67" s="257" t="s">
        <v>10</v>
      </c>
      <c r="Q67" s="257" t="s">
        <v>490</v>
      </c>
      <c r="R67" s="257" t="s">
        <v>218</v>
      </c>
      <c r="S67" s="257" t="s">
        <v>541</v>
      </c>
      <c r="T67" s="41"/>
      <c r="U67" s="35"/>
      <c r="V67" s="36"/>
      <c r="W67" s="159"/>
      <c r="AY67" s="1"/>
      <c r="AZ67" s="1"/>
      <c r="BA67" s="1"/>
      <c r="BB67" s="1"/>
      <c r="BC67" s="1"/>
      <c r="BD67" s="1"/>
      <c r="BE67" s="1"/>
      <c r="BF67" s="1"/>
      <c r="BG67" s="1"/>
      <c r="BH67" s="1"/>
      <c r="BI67" s="1"/>
      <c r="BJ67" s="1"/>
      <c r="BK67" s="1"/>
      <c r="BL67" s="1"/>
      <c r="BM67" s="1"/>
    </row>
    <row r="68" spans="1:65" s="207" customFormat="1" ht="21" customHeight="1" x14ac:dyDescent="0.25">
      <c r="A68" s="154"/>
      <c r="B68" s="154"/>
      <c r="C68" s="150"/>
      <c r="D68" s="404" t="s">
        <v>707</v>
      </c>
      <c r="E68" s="405"/>
      <c r="F68" s="405"/>
      <c r="G68" s="169" t="s">
        <v>10</v>
      </c>
      <c r="H68" s="169" t="s">
        <v>10</v>
      </c>
      <c r="I68" s="169" t="s">
        <v>10</v>
      </c>
      <c r="J68" s="169" t="s">
        <v>10</v>
      </c>
      <c r="K68" s="169" t="s">
        <v>10</v>
      </c>
      <c r="L68" s="169" t="s">
        <v>10</v>
      </c>
      <c r="M68" s="257" t="s">
        <v>10</v>
      </c>
      <c r="N68" s="257" t="s">
        <v>10</v>
      </c>
      <c r="O68" s="257" t="s">
        <v>10</v>
      </c>
      <c r="P68" s="257" t="s">
        <v>10</v>
      </c>
      <c r="Q68" s="257" t="s">
        <v>514</v>
      </c>
      <c r="R68" s="257" t="s">
        <v>218</v>
      </c>
      <c r="S68" s="257" t="s">
        <v>541</v>
      </c>
      <c r="T68" s="41"/>
      <c r="U68" s="35"/>
      <c r="V68" s="36"/>
      <c r="W68" s="159"/>
      <c r="AY68" s="9"/>
      <c r="AZ68" s="9"/>
      <c r="BA68" s="9"/>
      <c r="BB68" s="9"/>
      <c r="BC68" s="9"/>
      <c r="BD68" s="9"/>
      <c r="BE68" s="9"/>
      <c r="BF68" s="9"/>
      <c r="BG68" s="9"/>
      <c r="BH68" s="9"/>
      <c r="BI68" s="9"/>
      <c r="BJ68" s="9"/>
      <c r="BK68" s="9"/>
      <c r="BL68" s="9"/>
      <c r="BM68" s="9"/>
    </row>
    <row r="69" spans="1:65" ht="21" customHeight="1" x14ac:dyDescent="0.25">
      <c r="C69" s="150"/>
      <c r="D69" s="413" t="s">
        <v>700</v>
      </c>
      <c r="E69" s="414"/>
      <c r="F69" s="239"/>
      <c r="G69" s="169" t="s">
        <v>10</v>
      </c>
      <c r="H69" s="169" t="s">
        <v>10</v>
      </c>
      <c r="I69" s="169" t="s">
        <v>10</v>
      </c>
      <c r="J69" s="169" t="s">
        <v>10</v>
      </c>
      <c r="K69" s="169" t="s">
        <v>10</v>
      </c>
      <c r="L69" s="169" t="s">
        <v>10</v>
      </c>
      <c r="M69" s="257" t="s">
        <v>10</v>
      </c>
      <c r="N69" s="257" t="s">
        <v>10</v>
      </c>
      <c r="O69" s="257" t="s">
        <v>10</v>
      </c>
      <c r="P69" s="257" t="s">
        <v>10</v>
      </c>
      <c r="Q69" s="257" t="s">
        <v>523</v>
      </c>
      <c r="R69" s="257" t="s">
        <v>218</v>
      </c>
      <c r="S69" s="257" t="s">
        <v>541</v>
      </c>
      <c r="T69" s="42" t="str">
        <f>IF(OR(SUMPRODUCT(--(T47:T68=""),--(U47:U68=""))&gt;0,COUNTIF(U47:U68,"X")=22,COUNTIF(U47:U68,"Q")=22,COUNTIF(U47:U68,"M")&gt;0),"",SUM(T47:T68))</f>
        <v/>
      </c>
      <c r="U69" s="34" t="str">
        <f>IF(AND(OR(COUNTIF(U47:U68,"Q")=22,COUNTIF(U47:U68,"X")=22),SUM(T47:T68)=0,ISNUMBER(T69)),"",IF(COUNTIF(U47:U68,"m")&gt;0,"m",IF(AND(COUNTIF(U47:U68,U47)=22,OR(U47="X",U47="W",U47="Q",U47="U",U47="Z")),UPPER(U47),"")))</f>
        <v/>
      </c>
      <c r="V69" s="33"/>
      <c r="W69" s="159"/>
      <c r="AY69" s="1"/>
      <c r="AZ69" s="1"/>
      <c r="BA69" s="1"/>
      <c r="BB69" s="1"/>
      <c r="BC69" s="1"/>
      <c r="BD69" s="1"/>
      <c r="BE69" s="1"/>
      <c r="BF69" s="1"/>
      <c r="BG69" s="1"/>
      <c r="BH69" s="1"/>
      <c r="BI69" s="1"/>
      <c r="BJ69" s="1"/>
      <c r="BK69" s="1"/>
      <c r="BL69" s="1"/>
      <c r="BM69" s="1"/>
    </row>
    <row r="70" spans="1:65" ht="21" x14ac:dyDescent="0.25">
      <c r="C70" s="150"/>
      <c r="D70" s="150"/>
      <c r="E70" s="150"/>
      <c r="F70" s="150"/>
      <c r="G70" s="150"/>
      <c r="H70" s="150"/>
      <c r="I70" s="150"/>
      <c r="J70" s="150"/>
      <c r="K70" s="150"/>
      <c r="L70" s="150"/>
      <c r="M70" s="150"/>
      <c r="N70" s="150"/>
      <c r="O70" s="150"/>
      <c r="P70" s="150"/>
      <c r="Q70" s="150"/>
      <c r="R70" s="150"/>
      <c r="S70" s="150"/>
      <c r="T70" s="150"/>
      <c r="U70" s="150"/>
      <c r="V70" s="150"/>
      <c r="W70" s="159"/>
    </row>
    <row r="71" spans="1:65" ht="21" hidden="1" x14ac:dyDescent="0.25">
      <c r="C71" s="150"/>
      <c r="D71" s="150"/>
      <c r="E71" s="150"/>
      <c r="F71" s="150"/>
      <c r="G71" s="150"/>
      <c r="H71" s="150"/>
      <c r="I71" s="150"/>
      <c r="J71" s="150"/>
      <c r="K71" s="150"/>
      <c r="L71" s="150"/>
      <c r="M71" s="150"/>
      <c r="N71" s="150"/>
      <c r="O71" s="150"/>
      <c r="P71" s="150"/>
      <c r="Q71" s="150"/>
      <c r="R71" s="150"/>
      <c r="S71" s="150"/>
      <c r="T71" s="150"/>
      <c r="U71" s="150"/>
      <c r="V71" s="150"/>
      <c r="W71" s="150"/>
    </row>
    <row r="72" spans="1:65" hidden="1" x14ac:dyDescent="0.25"/>
    <row r="73" spans="1:65" hidden="1" x14ac:dyDescent="0.25"/>
    <row r="74" spans="1:65" hidden="1" x14ac:dyDescent="0.25"/>
    <row r="75" spans="1:65" hidden="1" x14ac:dyDescent="0.25"/>
    <row r="76" spans="1:65" hidden="1" x14ac:dyDescent="0.25"/>
    <row r="77" spans="1:65" hidden="1" x14ac:dyDescent="0.25"/>
    <row r="78" spans="1:65" hidden="1" x14ac:dyDescent="0.25"/>
    <row r="79" spans="1:65" hidden="1" x14ac:dyDescent="0.25">
      <c r="T79" s="148">
        <f>SUMPRODUCT(--(T13:T69=0),--(T13:T69&lt;&gt;""),--(U13:U69="Z"))+SUMPRODUCT(--(T13:T69=0),--(T13:T69&lt;&gt;""),--(U13:U69=""))+SUMPRODUCT(--(T13:T69&gt;0),--(U13:U69="W"))+SUMPRODUCT(--(T13:T69&gt;0),--(U13:U69="U"))+SUMPRODUCT(--(T13:T69&gt;0), --(T13:T69&lt;&gt;""),--(U13:U69=""))+SUMPRODUCT(--(T13:T69=""),--(U13:U69="Z"))</f>
        <v>0</v>
      </c>
      <c r="U79" s="148"/>
      <c r="V79" s="148"/>
    </row>
  </sheetData>
  <sheetProtection algorithmName="SHA-512" hashValue="MK8/oJAMVn7XTentIjQQLM6TW2f3COmXi26E15VVk1ErTpB5r2/L00hGYOPsAz8qbYxRdKeLcdAldKn+u2C59g==" saltValue="uZ48BpvNyi27MVe9Sf5XNA==" spinCount="100000" sheet="1" objects="1" scenarios="1" formatCells="0" formatColumns="0" formatRows="0" sort="0" autoFilter="0"/>
  <mergeCells count="9">
    <mergeCell ref="D4:V4"/>
    <mergeCell ref="T5:V6"/>
    <mergeCell ref="D69:E69"/>
    <mergeCell ref="E5:E6"/>
    <mergeCell ref="F5:F6"/>
    <mergeCell ref="D45:E45"/>
    <mergeCell ref="D5:D6"/>
    <mergeCell ref="D44:F44"/>
    <mergeCell ref="D68:F68"/>
  </mergeCells>
  <conditionalFormatting sqref="T13:T45 T47:T69">
    <cfRule type="expression" dxfId="28" priority="3">
      <formula>OR(AND(T13=0,T13&lt;&gt;"",U13&lt;&gt;"Z",U13&lt;&gt;""),AND(T13&gt;0,T13&lt;&gt;"",AND(U13&lt;&gt;"W",U13&lt;&gt;"U"),U13&lt;&gt;""),AND(T13="",OR(U13="W",U13="U")))</formula>
    </cfRule>
  </conditionalFormatting>
  <conditionalFormatting sqref="U13:U45 U47:U69">
    <cfRule type="expression" dxfId="27" priority="2">
      <formula>OR(AND(T13=0,T13&lt;&gt;"",U13&lt;&gt;"Z",U13&lt;&gt;""),AND(T13&gt;0,T13&lt;&gt;"",AND(U13&lt;&gt;"W",U13&lt;&gt;"U"),U13&lt;&gt;""),AND(T13="",OR(U13="W",U13="U")))</formula>
    </cfRule>
  </conditionalFormatting>
  <conditionalFormatting sqref="V13:V45 V47:V69">
    <cfRule type="expression" dxfId="26" priority="1">
      <formula xml:space="preserve"> AND(OR(U13="X",U13="U",U13="W"),V13="")</formula>
    </cfRule>
  </conditionalFormatting>
  <conditionalFormatting sqref="T45">
    <cfRule type="expression" dxfId="25" priority="4">
      <formula>OR(COUNTIF(U13:U44,"X")=32,COUNTIF(U13:U44,"Q")=32)</formula>
    </cfRule>
    <cfRule type="expression" dxfId="24" priority="5">
      <formula>IF(OR(SUMPRODUCT(--(T13:T44=""),--(U13:U44=""))&gt;0,COUNTIF(U13:U44,"X")=32,COUNTIF(U13:U44,"Q")=32,COUNTIF(U13:U44,"M")&gt;0),"",SUM(T13:T44)) &lt;&gt; T45</formula>
    </cfRule>
  </conditionalFormatting>
  <conditionalFormatting sqref="U45">
    <cfRule type="expression" dxfId="23" priority="6">
      <formula>OR(COUNTIF(U13:U44,"X")=32,COUNTIF(U13:U44,"Q")=32)</formula>
    </cfRule>
    <cfRule type="expression" dxfId="22" priority="7">
      <formula>IF(AND(OR(COUNTIF(U13:U44,"Q")=32,COUNTIF(U13:U44,"X")=32),SUM(T13:T44)=0,ISNUMBER(T45)),"",IF(COUNTIF(U13:U44,"M")&gt;0,"M",IF(AND(COUNTIF(U13:U44,U13)=32,OR(U13="X",U13="W",U13="Q",U13="U",U13="Z")),UPPER(U13),""))) &lt;&gt; U45</formula>
    </cfRule>
  </conditionalFormatting>
  <conditionalFormatting sqref="T69">
    <cfRule type="expression" dxfId="21" priority="8">
      <formula>OR(COUNTIF(U47:U68,"X")=22,COUNTIF(U47:U68,"Q")=22)</formula>
    </cfRule>
    <cfRule type="expression" dxfId="20" priority="9">
      <formula>IF(OR(SUMPRODUCT(--(T47:T68=""),--(U47:U68=""))&gt;0,COUNTIF(U47:U68,"X")=22,COUNTIF(U47:U68,"Q")=22,COUNTIF(U47:U68,"M")&gt;0),"",SUM(T47:T68)) &lt;&gt; T69</formula>
    </cfRule>
  </conditionalFormatting>
  <conditionalFormatting sqref="U69">
    <cfRule type="expression" dxfId="19" priority="10">
      <formula>OR(COUNTIF(U47:U68,"X")=22,COUNTIF(U47:U68,"Q")=22)</formula>
    </cfRule>
    <cfRule type="expression" dxfId="18" priority="11">
      <formula>IF(AND(OR(COUNTIF(U47:U68,"Q")=22,COUNTIF(U47:U68,"X")=22),SUM(T47:T68)=0,ISNUMBER(T69)),"",IF(COUNTIF(U47:U68,"M")&gt;0,"M",IF(AND(COUNTIF(U47:U68,U47)=22,OR(U47="X",U47="W",U47="Q",U47="U",U47="Z")),UPPER(U47),""))) &lt;&gt; U69</formula>
    </cfRule>
  </conditionalFormatting>
  <dataValidations count="4">
    <dataValidation allowBlank="1" showInputMessage="1" showErrorMessage="1" sqref="T1:V12 W1:XFD1048576 T70:V1048576 T46:V46 A1:S1048576"/>
    <dataValidation type="decimal" operator="greaterThanOrEqual" allowBlank="1" showInputMessage="1" showErrorMessage="1" errorTitle="Entrée non valide" error="Veuillez entrer une valeur numérique" sqref="T13:T45 T47:T69">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45 U47:U69">
      <formula1>"M,Q,U,W,X,Z"</formula1>
    </dataValidation>
    <dataValidation type="textLength" allowBlank="1" showInputMessage="1" showErrorMessage="1" errorTitle="Entrée non valide" error="La longueur du texte devrait être comprise entre 2 et 500 caractères" sqref="V13:V45 V47:V69">
      <formula1>2</formula1>
      <formula2>500</formula2>
    </dataValidation>
  </dataValidations>
  <pageMargins left="0.7" right="0.7" top="0.75" bottom="0.75" header="0.3" footer="0.3"/>
  <pageSetup scale="51" fitToWidth="0" orientation="portrait" r:id="rId1"/>
  <headerFooter>
    <oddFooter>&amp;C&amp;P&amp;R&amp;F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33"/>
  <sheetViews>
    <sheetView showGridLines="0" zoomScaleNormal="100" workbookViewId="0">
      <selection activeCell="J3" sqref="J3"/>
    </sheetView>
  </sheetViews>
  <sheetFormatPr defaultColWidth="9.140625" defaultRowHeight="15" x14ac:dyDescent="0.25"/>
  <cols>
    <col min="1" max="1" width="30.5703125" style="9" customWidth="1"/>
    <col min="2" max="3" width="9.140625" style="9"/>
    <col min="4" max="4" width="9.140625" style="13"/>
    <col min="5" max="5" width="9.140625" style="9"/>
    <col min="6" max="6" width="14.7109375" style="9" bestFit="1" customWidth="1"/>
    <col min="7" max="9" width="9.140625" style="9"/>
    <col min="10" max="10" width="23.140625" style="9" customWidth="1"/>
    <col min="11" max="16384" width="9.140625" style="9"/>
  </cols>
  <sheetData>
    <row r="1" spans="1:13" x14ac:dyDescent="0.25">
      <c r="A1" s="27" t="s">
        <v>340</v>
      </c>
      <c r="B1" s="27" t="s">
        <v>318</v>
      </c>
      <c r="C1" s="27" t="s">
        <v>319</v>
      </c>
      <c r="D1" s="32" t="s">
        <v>320</v>
      </c>
      <c r="E1" s="15"/>
      <c r="F1" s="15" t="s">
        <v>321</v>
      </c>
      <c r="G1" s="14" t="s">
        <v>509</v>
      </c>
      <c r="H1" s="16"/>
      <c r="I1" s="16" t="s">
        <v>322</v>
      </c>
      <c r="J1" s="40" t="s">
        <v>519</v>
      </c>
      <c r="K1" s="17"/>
      <c r="L1" s="17"/>
      <c r="M1" s="17"/>
    </row>
    <row r="2" spans="1:13" x14ac:dyDescent="0.25">
      <c r="A2" s="28" t="s">
        <v>7</v>
      </c>
      <c r="B2" s="28" t="s">
        <v>323</v>
      </c>
      <c r="C2" s="29" t="s">
        <v>324</v>
      </c>
      <c r="D2" s="29" t="s">
        <v>501</v>
      </c>
      <c r="E2" s="15"/>
      <c r="F2" s="15" t="s">
        <v>325</v>
      </c>
      <c r="G2" s="14">
        <v>50</v>
      </c>
      <c r="H2" s="16"/>
      <c r="I2" s="16" t="s">
        <v>326</v>
      </c>
      <c r="J2" s="18" t="s">
        <v>1872</v>
      </c>
      <c r="K2" s="17"/>
      <c r="L2" s="17"/>
      <c r="M2" s="17"/>
    </row>
    <row r="3" spans="1:13" x14ac:dyDescent="0.25">
      <c r="A3" s="28" t="s">
        <v>14</v>
      </c>
      <c r="B3" s="25" t="s">
        <v>323</v>
      </c>
      <c r="C3" s="29" t="s">
        <v>324</v>
      </c>
      <c r="D3" s="29" t="s">
        <v>491</v>
      </c>
      <c r="E3" s="15"/>
      <c r="F3" s="15" t="s">
        <v>327</v>
      </c>
      <c r="G3" s="14">
        <v>3</v>
      </c>
      <c r="H3" s="16"/>
      <c r="I3" s="16"/>
      <c r="J3" s="16"/>
      <c r="K3" s="17"/>
      <c r="L3" s="17"/>
      <c r="M3" s="17"/>
    </row>
    <row r="4" spans="1:13" x14ac:dyDescent="0.25">
      <c r="A4" s="28" t="s">
        <v>495</v>
      </c>
      <c r="B4" s="28" t="s">
        <v>323</v>
      </c>
      <c r="C4" s="29" t="s">
        <v>331</v>
      </c>
      <c r="D4" s="29">
        <v>7</v>
      </c>
      <c r="E4" s="15"/>
      <c r="F4" s="7" t="s">
        <v>520</v>
      </c>
      <c r="G4" s="14" t="s">
        <v>521</v>
      </c>
      <c r="H4" s="16"/>
      <c r="I4" s="16"/>
      <c r="J4" s="16"/>
      <c r="K4" s="17"/>
      <c r="L4" s="17"/>
      <c r="M4" s="17"/>
    </row>
    <row r="5" spans="1:13" x14ac:dyDescent="0.25">
      <c r="A5" s="28" t="s">
        <v>364</v>
      </c>
      <c r="B5" s="28" t="s">
        <v>323</v>
      </c>
      <c r="C5" s="29" t="s">
        <v>331</v>
      </c>
      <c r="D5" s="29">
        <v>8</v>
      </c>
      <c r="E5" s="19"/>
      <c r="F5" s="19"/>
      <c r="G5" s="15"/>
      <c r="H5" s="16"/>
      <c r="I5" s="16"/>
      <c r="J5" s="16"/>
      <c r="K5" s="17"/>
      <c r="L5" s="17"/>
      <c r="M5" s="17"/>
    </row>
    <row r="6" spans="1:13" x14ac:dyDescent="0.25">
      <c r="A6" s="28" t="s">
        <v>365</v>
      </c>
      <c r="B6" s="28" t="s">
        <v>323</v>
      </c>
      <c r="C6" s="29" t="s">
        <v>331</v>
      </c>
      <c r="D6" s="29">
        <v>9</v>
      </c>
      <c r="E6" s="15"/>
      <c r="F6" s="15"/>
      <c r="G6" s="15"/>
      <c r="H6" s="16"/>
      <c r="I6" s="16"/>
      <c r="J6" s="16"/>
      <c r="K6" s="17"/>
      <c r="L6" s="17"/>
      <c r="M6" s="17"/>
    </row>
    <row r="7" spans="1:13" x14ac:dyDescent="0.25">
      <c r="A7" s="28" t="s">
        <v>367</v>
      </c>
      <c r="B7" s="28" t="s">
        <v>323</v>
      </c>
      <c r="C7" s="29" t="s">
        <v>331</v>
      </c>
      <c r="D7" s="29">
        <v>10</v>
      </c>
      <c r="E7" s="15"/>
      <c r="F7" s="15"/>
      <c r="G7" s="15"/>
      <c r="H7" s="16"/>
      <c r="I7" s="16"/>
      <c r="J7" s="16"/>
      <c r="K7" s="17"/>
      <c r="L7" s="17"/>
      <c r="M7" s="17"/>
    </row>
    <row r="8" spans="1:13" x14ac:dyDescent="0.25">
      <c r="A8" s="28" t="s">
        <v>330</v>
      </c>
      <c r="B8" s="28" t="s">
        <v>323</v>
      </c>
      <c r="C8" s="29" t="s">
        <v>329</v>
      </c>
      <c r="D8" s="29">
        <v>7</v>
      </c>
      <c r="E8" s="15"/>
      <c r="F8" s="15"/>
      <c r="G8" s="15"/>
      <c r="H8" s="20"/>
      <c r="I8" s="20"/>
      <c r="J8" s="20"/>
      <c r="K8" s="17"/>
      <c r="L8" s="17"/>
      <c r="M8" s="17"/>
    </row>
    <row r="9" spans="1:13" x14ac:dyDescent="0.25">
      <c r="A9" s="28" t="s">
        <v>9</v>
      </c>
      <c r="B9" s="28" t="s">
        <v>323</v>
      </c>
      <c r="C9" s="29" t="s">
        <v>329</v>
      </c>
      <c r="D9" s="29">
        <v>8</v>
      </c>
      <c r="E9" s="15"/>
      <c r="F9" s="20"/>
      <c r="I9" s="20"/>
      <c r="J9" s="20"/>
      <c r="K9" s="17"/>
      <c r="L9" s="17"/>
      <c r="M9" s="17"/>
    </row>
    <row r="10" spans="1:13" x14ac:dyDescent="0.25">
      <c r="A10" s="28" t="s">
        <v>494</v>
      </c>
      <c r="B10" s="28" t="s">
        <v>323</v>
      </c>
      <c r="C10" s="29" t="s">
        <v>329</v>
      </c>
      <c r="D10" s="29">
        <v>9</v>
      </c>
      <c r="E10" s="15"/>
      <c r="F10" s="20"/>
      <c r="G10" s="15"/>
      <c r="H10" s="20"/>
      <c r="I10" s="20"/>
      <c r="J10" s="20"/>
      <c r="K10" s="17"/>
      <c r="L10" s="17"/>
      <c r="M10" s="17"/>
    </row>
    <row r="11" spans="1:13" x14ac:dyDescent="0.25">
      <c r="A11" s="28" t="s">
        <v>493</v>
      </c>
      <c r="B11" s="28" t="s">
        <v>323</v>
      </c>
      <c r="C11" s="29" t="s">
        <v>329</v>
      </c>
      <c r="D11" s="29">
        <v>10</v>
      </c>
      <c r="E11" s="15"/>
      <c r="F11" s="20"/>
      <c r="G11" s="20"/>
      <c r="H11" s="20"/>
      <c r="I11" s="21"/>
      <c r="J11" s="22"/>
      <c r="K11" s="17"/>
      <c r="L11" s="17"/>
      <c r="M11" s="17"/>
    </row>
    <row r="12" spans="1:13" x14ac:dyDescent="0.25">
      <c r="A12" s="28" t="s">
        <v>368</v>
      </c>
      <c r="B12" s="28" t="s">
        <v>323</v>
      </c>
      <c r="C12" s="29" t="s">
        <v>329</v>
      </c>
      <c r="D12" s="29">
        <v>11</v>
      </c>
      <c r="E12" s="15"/>
      <c r="F12" s="20"/>
      <c r="G12" s="20"/>
      <c r="H12" s="20"/>
      <c r="I12" s="21"/>
      <c r="J12" s="22"/>
      <c r="K12" s="17"/>
      <c r="L12" s="17"/>
      <c r="M12" s="17"/>
    </row>
    <row r="13" spans="1:13" x14ac:dyDescent="0.25">
      <c r="A13" s="28" t="s">
        <v>369</v>
      </c>
      <c r="B13" s="25" t="s">
        <v>323</v>
      </c>
      <c r="C13" s="29" t="s">
        <v>329</v>
      </c>
      <c r="D13" s="29">
        <v>12</v>
      </c>
      <c r="E13" s="15"/>
      <c r="F13" s="20"/>
      <c r="G13" s="20"/>
      <c r="H13" s="20"/>
      <c r="I13" s="21"/>
      <c r="J13" s="22"/>
      <c r="K13" s="17"/>
      <c r="L13" s="17"/>
      <c r="M13" s="17"/>
    </row>
    <row r="14" spans="1:13" x14ac:dyDescent="0.25">
      <c r="A14" s="28" t="s">
        <v>497</v>
      </c>
      <c r="B14" s="25" t="s">
        <v>323</v>
      </c>
      <c r="C14" s="29" t="s">
        <v>329</v>
      </c>
      <c r="D14" s="29">
        <v>13</v>
      </c>
      <c r="E14" s="15"/>
      <c r="F14" s="20"/>
      <c r="G14" s="20"/>
      <c r="H14" s="20"/>
      <c r="I14" s="21"/>
      <c r="J14" s="22"/>
      <c r="K14" s="17"/>
      <c r="L14" s="17"/>
      <c r="M14" s="17"/>
    </row>
    <row r="15" spans="1:13" x14ac:dyDescent="0.25">
      <c r="A15" s="28" t="s">
        <v>496</v>
      </c>
      <c r="B15" s="25" t="s">
        <v>323</v>
      </c>
      <c r="C15" s="29" t="s">
        <v>329</v>
      </c>
      <c r="D15" s="29">
        <v>14</v>
      </c>
      <c r="E15" s="15"/>
      <c r="F15" s="20"/>
      <c r="G15" s="20"/>
      <c r="H15" s="20"/>
      <c r="I15" s="21"/>
      <c r="J15" s="22"/>
      <c r="K15" s="17"/>
      <c r="L15" s="17"/>
      <c r="M15" s="17"/>
    </row>
    <row r="16" spans="1:13" x14ac:dyDescent="0.25">
      <c r="A16" s="28" t="s">
        <v>354</v>
      </c>
      <c r="B16" s="25" t="s">
        <v>323</v>
      </c>
      <c r="C16" s="29" t="s">
        <v>329</v>
      </c>
      <c r="D16" s="29">
        <v>15</v>
      </c>
      <c r="E16" s="15"/>
      <c r="F16" s="20"/>
      <c r="G16" s="20"/>
      <c r="H16" s="20"/>
      <c r="I16" s="21"/>
      <c r="J16" s="22"/>
      <c r="K16" s="17"/>
      <c r="L16" s="17"/>
      <c r="M16" s="17"/>
    </row>
    <row r="17" spans="1:13" x14ac:dyDescent="0.25">
      <c r="A17" s="28" t="s">
        <v>498</v>
      </c>
      <c r="B17" s="25" t="s">
        <v>323</v>
      </c>
      <c r="C17" s="29" t="s">
        <v>329</v>
      </c>
      <c r="D17" s="29">
        <v>16</v>
      </c>
      <c r="E17" s="16"/>
      <c r="F17" s="20"/>
      <c r="G17" s="20"/>
      <c r="H17" s="20"/>
      <c r="I17" s="21"/>
      <c r="J17" s="22"/>
      <c r="K17" s="17"/>
      <c r="L17" s="17"/>
      <c r="M17" s="17"/>
    </row>
    <row r="18" spans="1:13" x14ac:dyDescent="0.25">
      <c r="A18" s="28" t="s">
        <v>499</v>
      </c>
      <c r="B18" s="25" t="s">
        <v>323</v>
      </c>
      <c r="C18" s="29" t="s">
        <v>329</v>
      </c>
      <c r="D18" s="29">
        <v>17</v>
      </c>
      <c r="E18" s="16"/>
      <c r="F18" s="15"/>
      <c r="G18" s="20"/>
      <c r="H18" s="20"/>
      <c r="I18" s="21"/>
      <c r="J18" s="22"/>
      <c r="K18" s="17"/>
      <c r="L18" s="17"/>
      <c r="M18" s="17"/>
    </row>
    <row r="19" spans="1:13" x14ac:dyDescent="0.25">
      <c r="A19" s="28" t="s">
        <v>336</v>
      </c>
      <c r="B19" s="25" t="s">
        <v>323</v>
      </c>
      <c r="C19" s="29" t="s">
        <v>329</v>
      </c>
      <c r="D19" s="29">
        <v>18</v>
      </c>
      <c r="E19" s="16"/>
      <c r="F19" s="16"/>
      <c r="G19" s="16"/>
      <c r="H19" s="20"/>
      <c r="I19" s="21"/>
      <c r="J19" s="22"/>
      <c r="K19" s="17"/>
      <c r="L19" s="17"/>
      <c r="M19" s="17"/>
    </row>
    <row r="20" spans="1:13" x14ac:dyDescent="0.25">
      <c r="A20" s="28" t="s">
        <v>500</v>
      </c>
      <c r="B20" s="25" t="s">
        <v>323</v>
      </c>
      <c r="C20" s="29" t="s">
        <v>329</v>
      </c>
      <c r="D20" s="29">
        <v>19</v>
      </c>
      <c r="E20" s="15"/>
      <c r="F20" s="15"/>
      <c r="G20" s="17"/>
      <c r="H20" s="20"/>
      <c r="I20" s="21"/>
      <c r="J20" s="23"/>
      <c r="K20" s="17"/>
      <c r="L20" s="17"/>
      <c r="M20" s="17"/>
    </row>
    <row r="21" spans="1:13" x14ac:dyDescent="0.25">
      <c r="A21" s="26" t="s">
        <v>332</v>
      </c>
      <c r="B21" s="26" t="s">
        <v>328</v>
      </c>
      <c r="C21" s="30" t="s">
        <v>333</v>
      </c>
      <c r="D21" s="31">
        <v>1</v>
      </c>
      <c r="E21" s="15"/>
      <c r="F21" s="15"/>
      <c r="G21" s="17"/>
      <c r="H21" s="20"/>
      <c r="I21" s="21"/>
      <c r="J21" s="23"/>
      <c r="K21" s="17"/>
      <c r="L21" s="17"/>
      <c r="M21" s="17"/>
    </row>
    <row r="22" spans="1:13" x14ac:dyDescent="0.25">
      <c r="A22" s="26" t="s">
        <v>334</v>
      </c>
      <c r="B22" s="26" t="s">
        <v>328</v>
      </c>
      <c r="C22" s="30" t="s">
        <v>333</v>
      </c>
      <c r="D22" s="31">
        <v>2</v>
      </c>
      <c r="E22" s="16"/>
      <c r="F22" s="16"/>
      <c r="G22" s="17"/>
      <c r="H22" s="20"/>
      <c r="I22" s="21"/>
      <c r="J22" s="22"/>
      <c r="K22" s="17"/>
      <c r="L22" s="17"/>
      <c r="M22" s="17"/>
    </row>
    <row r="23" spans="1:13" x14ac:dyDescent="0.25">
      <c r="A23" s="17"/>
      <c r="B23" s="17"/>
      <c r="C23" s="17"/>
      <c r="D23" s="24"/>
      <c r="E23" s="16"/>
      <c r="F23" s="16"/>
      <c r="G23" s="17"/>
      <c r="H23" s="20"/>
      <c r="I23" s="21"/>
      <c r="J23" s="22"/>
      <c r="K23" s="17"/>
      <c r="L23" s="17"/>
      <c r="M23" s="17"/>
    </row>
    <row r="24" spans="1:13" x14ac:dyDescent="0.25">
      <c r="A24" s="17"/>
      <c r="B24" s="17"/>
      <c r="C24" s="17"/>
      <c r="D24" s="24"/>
      <c r="E24" s="16"/>
      <c r="F24" s="16"/>
      <c r="G24" s="17"/>
      <c r="H24" s="20"/>
      <c r="I24" s="21"/>
      <c r="J24" s="22"/>
      <c r="K24" s="17"/>
      <c r="L24" s="17"/>
      <c r="M24" s="17"/>
    </row>
    <row r="25" spans="1:13" x14ac:dyDescent="0.25">
      <c r="E25" s="16"/>
      <c r="F25" s="16"/>
      <c r="G25" s="17"/>
      <c r="H25" s="20"/>
      <c r="I25" s="21"/>
      <c r="J25" s="22"/>
      <c r="K25" s="17"/>
      <c r="L25" s="17"/>
      <c r="M25" s="17"/>
    </row>
    <row r="26" spans="1:13" x14ac:dyDescent="0.25">
      <c r="E26" s="8"/>
      <c r="F26" s="8"/>
      <c r="H26" s="10"/>
      <c r="I26" s="11"/>
      <c r="J26" s="12"/>
    </row>
    <row r="27" spans="1:13" x14ac:dyDescent="0.25">
      <c r="E27" s="8"/>
      <c r="F27" s="8"/>
      <c r="H27" s="10"/>
      <c r="I27" s="11"/>
      <c r="J27" s="12"/>
    </row>
    <row r="28" spans="1:13" x14ac:dyDescent="0.25">
      <c r="E28" s="8"/>
      <c r="F28" s="8"/>
      <c r="H28" s="10"/>
      <c r="I28" s="11"/>
      <c r="J28" s="12"/>
    </row>
    <row r="29" spans="1:13" x14ac:dyDescent="0.25">
      <c r="E29" s="8"/>
      <c r="F29" s="8"/>
      <c r="G29" s="8"/>
      <c r="H29" s="8"/>
      <c r="I29" s="11"/>
      <c r="J29" s="12"/>
    </row>
    <row r="30" spans="1:13" x14ac:dyDescent="0.25">
      <c r="E30" s="8"/>
      <c r="F30" s="8"/>
      <c r="G30" s="8"/>
      <c r="H30" s="8"/>
      <c r="I30" s="11"/>
      <c r="J30" s="12"/>
    </row>
    <row r="31" spans="1:13" x14ac:dyDescent="0.25">
      <c r="I31" s="11"/>
      <c r="J31" s="12"/>
    </row>
    <row r="32" spans="1:13" x14ac:dyDescent="0.25">
      <c r="I32" s="11"/>
      <c r="J32" s="12"/>
    </row>
    <row r="33" spans="9:10" x14ac:dyDescent="0.25">
      <c r="I33" s="11"/>
      <c r="J33" s="12"/>
    </row>
  </sheetData>
  <sheetProtection password="CA1C" sheet="1" objects="1" scenarios="1" formatCells="0" formatColumns="0" formatRows="0" sort="0" autoFilter="0"/>
  <sortState ref="A2:D22">
    <sortCondition ref="A1"/>
  </sortState>
  <dataValidations count="1">
    <dataValidation allowBlank="1" showInputMessage="1" showErrorMessage="1" sqref="A11"/>
  </dataValidations>
  <pageMargins left="0.7" right="0.7" top="0.75" bottom="0.75" header="0.3" footer="0.3"/>
  <pageSetup scale="92" orientation="landscape" r:id="rId1"/>
  <headerFooter>
    <oddFooter>&amp;C&amp;P&amp;R&amp;F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14"/>
  <sheetViews>
    <sheetView showGridLines="0" zoomScaleNormal="100" workbookViewId="0">
      <selection sqref="A1:C1"/>
    </sheetView>
  </sheetViews>
  <sheetFormatPr defaultColWidth="8.85546875" defaultRowHeight="15" x14ac:dyDescent="0.25"/>
  <cols>
    <col min="1" max="2" width="20.5703125" style="2" customWidth="1"/>
    <col min="3" max="8" width="8.85546875" style="2"/>
    <col min="9" max="9" width="25.42578125" style="2" customWidth="1"/>
    <col min="10" max="16384" width="8.85546875" style="2"/>
  </cols>
  <sheetData>
    <row r="1" spans="1:11" x14ac:dyDescent="0.25">
      <c r="A1" s="415" t="s">
        <v>335</v>
      </c>
      <c r="B1" s="415"/>
      <c r="C1" s="415"/>
      <c r="H1" s="2" t="s">
        <v>315</v>
      </c>
      <c r="I1" s="3" t="s">
        <v>802</v>
      </c>
      <c r="J1" s="3"/>
      <c r="K1" s="3"/>
    </row>
    <row r="2" spans="1:11" x14ac:dyDescent="0.25">
      <c r="A2" s="4" t="s">
        <v>15</v>
      </c>
      <c r="B2" s="4" t="s">
        <v>16</v>
      </c>
      <c r="C2" s="4" t="s">
        <v>17</v>
      </c>
      <c r="I2" s="3" t="s">
        <v>803</v>
      </c>
    </row>
    <row r="3" spans="1:11" x14ac:dyDescent="0.25">
      <c r="A3" s="5">
        <v>1</v>
      </c>
      <c r="B3" s="5" t="s">
        <v>8</v>
      </c>
      <c r="C3" s="5" t="s">
        <v>804</v>
      </c>
      <c r="I3" s="2" t="s">
        <v>805</v>
      </c>
    </row>
    <row r="4" spans="1:11" x14ac:dyDescent="0.25">
      <c r="A4" s="1">
        <v>2</v>
      </c>
      <c r="B4" s="1" t="s">
        <v>18</v>
      </c>
      <c r="C4" s="6" t="s">
        <v>19</v>
      </c>
      <c r="I4" s="2" t="s">
        <v>806</v>
      </c>
    </row>
    <row r="5" spans="1:11" x14ac:dyDescent="0.25">
      <c r="A5" s="1">
        <v>3</v>
      </c>
      <c r="B5" s="1" t="s">
        <v>20</v>
      </c>
      <c r="C5" s="6" t="s">
        <v>807</v>
      </c>
      <c r="I5" s="2" t="s">
        <v>808</v>
      </c>
    </row>
    <row r="6" spans="1:11" x14ac:dyDescent="0.25">
      <c r="A6" s="1">
        <v>4</v>
      </c>
      <c r="B6" s="1" t="s">
        <v>21</v>
      </c>
      <c r="C6" s="6" t="s">
        <v>809</v>
      </c>
      <c r="I6" s="2" t="s">
        <v>314</v>
      </c>
    </row>
    <row r="7" spans="1:11" x14ac:dyDescent="0.25">
      <c r="A7" s="1">
        <v>5</v>
      </c>
      <c r="B7" s="1" t="s">
        <v>22</v>
      </c>
      <c r="C7" s="6" t="s">
        <v>810</v>
      </c>
    </row>
    <row r="8" spans="1:11" x14ac:dyDescent="0.25">
      <c r="A8" s="1">
        <v>6</v>
      </c>
      <c r="B8" s="1" t="s">
        <v>23</v>
      </c>
      <c r="C8" s="6" t="s">
        <v>24</v>
      </c>
      <c r="H8" s="2" t="s">
        <v>316</v>
      </c>
      <c r="I8" s="2" t="s">
        <v>811</v>
      </c>
      <c r="J8" s="2">
        <v>1</v>
      </c>
    </row>
    <row r="9" spans="1:11" x14ac:dyDescent="0.25">
      <c r="A9" s="1">
        <v>7</v>
      </c>
      <c r="B9" s="1" t="s">
        <v>25</v>
      </c>
      <c r="C9" s="6" t="s">
        <v>26</v>
      </c>
      <c r="I9" s="2" t="s">
        <v>812</v>
      </c>
      <c r="J9" s="2">
        <v>2</v>
      </c>
    </row>
    <row r="10" spans="1:11" x14ac:dyDescent="0.25">
      <c r="A10" s="1">
        <v>8</v>
      </c>
      <c r="B10" s="1" t="s">
        <v>27</v>
      </c>
      <c r="C10" s="6" t="s">
        <v>813</v>
      </c>
      <c r="I10" s="2" t="s">
        <v>338</v>
      </c>
      <c r="J10" s="2">
        <v>3</v>
      </c>
    </row>
    <row r="11" spans="1:11" x14ac:dyDescent="0.25">
      <c r="A11" s="1">
        <v>9</v>
      </c>
      <c r="B11" s="1" t="s">
        <v>28</v>
      </c>
      <c r="C11" s="6" t="s">
        <v>814</v>
      </c>
      <c r="I11" s="2" t="s">
        <v>339</v>
      </c>
      <c r="J11" s="2">
        <v>4</v>
      </c>
    </row>
    <row r="12" spans="1:11" x14ac:dyDescent="0.25">
      <c r="A12" s="1">
        <v>10</v>
      </c>
      <c r="B12" s="1" t="s">
        <v>29</v>
      </c>
      <c r="C12" s="6" t="s">
        <v>815</v>
      </c>
    </row>
    <row r="13" spans="1:11" x14ac:dyDescent="0.25">
      <c r="A13" s="1">
        <v>11</v>
      </c>
      <c r="B13" s="1" t="s">
        <v>30</v>
      </c>
      <c r="C13" s="6" t="s">
        <v>31</v>
      </c>
      <c r="H13" s="2" t="s">
        <v>317</v>
      </c>
    </row>
    <row r="14" spans="1:11" x14ac:dyDescent="0.25">
      <c r="A14" s="1">
        <v>12</v>
      </c>
      <c r="B14" s="1" t="s">
        <v>32</v>
      </c>
      <c r="C14" s="6" t="s">
        <v>816</v>
      </c>
      <c r="I14" s="2" t="s">
        <v>817</v>
      </c>
      <c r="J14" s="2">
        <v>1</v>
      </c>
    </row>
    <row r="15" spans="1:11" x14ac:dyDescent="0.25">
      <c r="A15" s="1">
        <v>13</v>
      </c>
      <c r="B15" s="1" t="s">
        <v>33</v>
      </c>
      <c r="C15" s="6" t="s">
        <v>818</v>
      </c>
      <c r="I15" s="2" t="s">
        <v>819</v>
      </c>
      <c r="J15" s="2">
        <v>2</v>
      </c>
    </row>
    <row r="16" spans="1:11" x14ac:dyDescent="0.25">
      <c r="A16" s="1">
        <v>14</v>
      </c>
      <c r="B16" s="1" t="s">
        <v>34</v>
      </c>
      <c r="C16" s="6" t="s">
        <v>820</v>
      </c>
      <c r="I16" s="2" t="s">
        <v>821</v>
      </c>
      <c r="J16" s="2">
        <v>3</v>
      </c>
    </row>
    <row r="17" spans="1:3" x14ac:dyDescent="0.25">
      <c r="A17" s="1">
        <v>15</v>
      </c>
      <c r="B17" s="1" t="s">
        <v>35</v>
      </c>
      <c r="C17" s="6" t="s">
        <v>36</v>
      </c>
    </row>
    <row r="18" spans="1:3" x14ac:dyDescent="0.25">
      <c r="A18" s="1">
        <v>16</v>
      </c>
      <c r="B18" s="1" t="s">
        <v>37</v>
      </c>
      <c r="C18" s="6" t="s">
        <v>822</v>
      </c>
    </row>
    <row r="19" spans="1:3" x14ac:dyDescent="0.25">
      <c r="A19" s="1">
        <v>17</v>
      </c>
      <c r="B19" s="1" t="s">
        <v>38</v>
      </c>
      <c r="C19" s="6" t="s">
        <v>39</v>
      </c>
    </row>
    <row r="20" spans="1:3" x14ac:dyDescent="0.25">
      <c r="A20" s="1">
        <v>18</v>
      </c>
      <c r="B20" s="1" t="s">
        <v>40</v>
      </c>
      <c r="C20" s="6" t="s">
        <v>823</v>
      </c>
    </row>
    <row r="21" spans="1:3" x14ac:dyDescent="0.25">
      <c r="A21" s="1">
        <v>19</v>
      </c>
      <c r="B21" s="1" t="s">
        <v>41</v>
      </c>
      <c r="C21" s="6" t="s">
        <v>824</v>
      </c>
    </row>
    <row r="22" spans="1:3" x14ac:dyDescent="0.25">
      <c r="A22" s="1">
        <v>20</v>
      </c>
      <c r="B22" s="1" t="s">
        <v>42</v>
      </c>
      <c r="C22" s="6" t="s">
        <v>825</v>
      </c>
    </row>
    <row r="23" spans="1:3" x14ac:dyDescent="0.25">
      <c r="A23" s="1">
        <v>21</v>
      </c>
      <c r="B23" s="1" t="s">
        <v>43</v>
      </c>
      <c r="C23" s="6" t="s">
        <v>44</v>
      </c>
    </row>
    <row r="24" spans="1:3" x14ac:dyDescent="0.25">
      <c r="A24" s="1">
        <v>22</v>
      </c>
      <c r="B24" s="1" t="s">
        <v>45</v>
      </c>
      <c r="C24" s="6" t="s">
        <v>46</v>
      </c>
    </row>
    <row r="25" spans="1:3" x14ac:dyDescent="0.25">
      <c r="A25" s="1">
        <v>23</v>
      </c>
      <c r="B25" s="1" t="s">
        <v>47</v>
      </c>
      <c r="C25" s="6" t="s">
        <v>826</v>
      </c>
    </row>
    <row r="26" spans="1:3" x14ac:dyDescent="0.25">
      <c r="A26" s="1">
        <v>24</v>
      </c>
      <c r="B26" s="1" t="s">
        <v>48</v>
      </c>
      <c r="C26" s="6" t="s">
        <v>827</v>
      </c>
    </row>
    <row r="27" spans="1:3" x14ac:dyDescent="0.25">
      <c r="A27" s="1">
        <v>25</v>
      </c>
      <c r="B27" s="1" t="s">
        <v>49</v>
      </c>
      <c r="C27" s="6" t="s">
        <v>828</v>
      </c>
    </row>
    <row r="28" spans="1:3" x14ac:dyDescent="0.25">
      <c r="A28" s="1">
        <v>26</v>
      </c>
      <c r="B28" s="1" t="s">
        <v>50</v>
      </c>
      <c r="C28" s="6" t="s">
        <v>829</v>
      </c>
    </row>
    <row r="29" spans="1:3" x14ac:dyDescent="0.25">
      <c r="A29" s="1">
        <v>27</v>
      </c>
      <c r="B29" s="1" t="s">
        <v>51</v>
      </c>
      <c r="C29" s="6" t="s">
        <v>52</v>
      </c>
    </row>
    <row r="30" spans="1:3" x14ac:dyDescent="0.25">
      <c r="A30" s="1">
        <v>28</v>
      </c>
      <c r="B30" s="1" t="s">
        <v>53</v>
      </c>
      <c r="C30" s="6" t="s">
        <v>830</v>
      </c>
    </row>
    <row r="31" spans="1:3" x14ac:dyDescent="0.25">
      <c r="A31" s="1">
        <v>29</v>
      </c>
      <c r="B31" s="1" t="s">
        <v>54</v>
      </c>
      <c r="C31" s="6" t="s">
        <v>831</v>
      </c>
    </row>
    <row r="32" spans="1:3" x14ac:dyDescent="0.25">
      <c r="A32" s="1">
        <v>30</v>
      </c>
      <c r="B32" s="1" t="s">
        <v>55</v>
      </c>
      <c r="C32" s="6" t="s">
        <v>832</v>
      </c>
    </row>
    <row r="33" spans="1:3" x14ac:dyDescent="0.25">
      <c r="A33" s="1">
        <v>31</v>
      </c>
      <c r="B33" s="1" t="s">
        <v>56</v>
      </c>
      <c r="C33" s="6" t="s">
        <v>833</v>
      </c>
    </row>
    <row r="34" spans="1:3" x14ac:dyDescent="0.25">
      <c r="A34" s="1">
        <v>32</v>
      </c>
      <c r="B34" s="1" t="s">
        <v>57</v>
      </c>
      <c r="C34" s="6" t="s">
        <v>58</v>
      </c>
    </row>
    <row r="35" spans="1:3" x14ac:dyDescent="0.25">
      <c r="A35" s="1">
        <v>33</v>
      </c>
      <c r="B35" s="1" t="s">
        <v>59</v>
      </c>
      <c r="C35" s="6" t="s">
        <v>60</v>
      </c>
    </row>
    <row r="36" spans="1:3" x14ac:dyDescent="0.25">
      <c r="A36" s="1">
        <v>34</v>
      </c>
      <c r="B36" s="1" t="s">
        <v>61</v>
      </c>
      <c r="C36" s="6" t="s">
        <v>62</v>
      </c>
    </row>
    <row r="37" spans="1:3" x14ac:dyDescent="0.25">
      <c r="A37" s="1">
        <v>35</v>
      </c>
      <c r="B37" s="1" t="s">
        <v>63</v>
      </c>
      <c r="C37" s="6" t="s">
        <v>834</v>
      </c>
    </row>
    <row r="38" spans="1:3" x14ac:dyDescent="0.25">
      <c r="A38" s="1">
        <v>36</v>
      </c>
      <c r="B38" s="1" t="s">
        <v>64</v>
      </c>
      <c r="C38" s="6" t="s">
        <v>65</v>
      </c>
    </row>
    <row r="39" spans="1:3" x14ac:dyDescent="0.25">
      <c r="A39" s="1">
        <v>37</v>
      </c>
      <c r="B39" s="1" t="s">
        <v>66</v>
      </c>
      <c r="C39" s="6" t="s">
        <v>67</v>
      </c>
    </row>
    <row r="40" spans="1:3" x14ac:dyDescent="0.25">
      <c r="A40" s="1">
        <v>38</v>
      </c>
      <c r="B40" s="1" t="s">
        <v>68</v>
      </c>
      <c r="C40" s="6" t="s">
        <v>835</v>
      </c>
    </row>
    <row r="41" spans="1:3" x14ac:dyDescent="0.25">
      <c r="A41" s="1">
        <v>39</v>
      </c>
      <c r="B41" s="1" t="s">
        <v>69</v>
      </c>
      <c r="C41" s="6" t="s">
        <v>836</v>
      </c>
    </row>
    <row r="42" spans="1:3" x14ac:dyDescent="0.25">
      <c r="A42" s="1">
        <v>40</v>
      </c>
      <c r="B42" s="1" t="s">
        <v>70</v>
      </c>
      <c r="C42" s="6" t="s">
        <v>71</v>
      </c>
    </row>
    <row r="43" spans="1:3" x14ac:dyDescent="0.25">
      <c r="A43" s="1">
        <v>41</v>
      </c>
      <c r="B43" s="1" t="s">
        <v>72</v>
      </c>
      <c r="C43" s="6" t="s">
        <v>837</v>
      </c>
    </row>
    <row r="44" spans="1:3" x14ac:dyDescent="0.25">
      <c r="A44" s="1">
        <v>42</v>
      </c>
      <c r="B44" s="1" t="s">
        <v>73</v>
      </c>
      <c r="C44" s="6" t="s">
        <v>838</v>
      </c>
    </row>
    <row r="45" spans="1:3" x14ac:dyDescent="0.25">
      <c r="A45" s="1">
        <v>43</v>
      </c>
      <c r="B45" s="1" t="s">
        <v>74</v>
      </c>
      <c r="C45" s="6" t="s">
        <v>839</v>
      </c>
    </row>
    <row r="46" spans="1:3" x14ac:dyDescent="0.25">
      <c r="A46" s="1">
        <v>44</v>
      </c>
      <c r="B46" s="1" t="s">
        <v>75</v>
      </c>
      <c r="C46" s="6" t="s">
        <v>840</v>
      </c>
    </row>
    <row r="47" spans="1:3" x14ac:dyDescent="0.25">
      <c r="A47" s="1">
        <v>45</v>
      </c>
      <c r="B47" s="1" t="s">
        <v>76</v>
      </c>
      <c r="C47" s="6" t="s">
        <v>841</v>
      </c>
    </row>
    <row r="48" spans="1:3" x14ac:dyDescent="0.25">
      <c r="A48" s="1">
        <v>46</v>
      </c>
      <c r="B48" s="1" t="s">
        <v>77</v>
      </c>
      <c r="C48" s="6" t="s">
        <v>78</v>
      </c>
    </row>
    <row r="49" spans="1:3" x14ac:dyDescent="0.25">
      <c r="A49" s="1">
        <v>47</v>
      </c>
      <c r="B49" s="1" t="s">
        <v>79</v>
      </c>
      <c r="C49" s="6" t="s">
        <v>80</v>
      </c>
    </row>
    <row r="50" spans="1:3" x14ac:dyDescent="0.25">
      <c r="A50" s="1">
        <v>48</v>
      </c>
      <c r="B50" s="1" t="s">
        <v>81</v>
      </c>
      <c r="C50" s="6" t="s">
        <v>842</v>
      </c>
    </row>
    <row r="51" spans="1:3" x14ac:dyDescent="0.25">
      <c r="A51" s="1">
        <v>49</v>
      </c>
      <c r="B51" s="1" t="s">
        <v>82</v>
      </c>
      <c r="C51" s="6" t="s">
        <v>83</v>
      </c>
    </row>
    <row r="52" spans="1:3" x14ac:dyDescent="0.25">
      <c r="A52" s="1">
        <v>50</v>
      </c>
      <c r="B52" s="1" t="s">
        <v>84</v>
      </c>
      <c r="C52" s="6" t="s">
        <v>85</v>
      </c>
    </row>
    <row r="53" spans="1:3" x14ac:dyDescent="0.25">
      <c r="A53" s="1">
        <v>51</v>
      </c>
      <c r="B53" s="1" t="s">
        <v>86</v>
      </c>
      <c r="C53" s="6" t="s">
        <v>843</v>
      </c>
    </row>
    <row r="54" spans="1:3" x14ac:dyDescent="0.25">
      <c r="A54" s="1">
        <v>52</v>
      </c>
      <c r="B54" s="1" t="s">
        <v>87</v>
      </c>
      <c r="C54" s="6" t="s">
        <v>88</v>
      </c>
    </row>
    <row r="55" spans="1:3" x14ac:dyDescent="0.25">
      <c r="A55" s="1">
        <v>53</v>
      </c>
      <c r="B55" s="1" t="s">
        <v>89</v>
      </c>
      <c r="C55" s="6" t="s">
        <v>90</v>
      </c>
    </row>
    <row r="56" spans="1:3" x14ac:dyDescent="0.25">
      <c r="A56" s="1">
        <v>54</v>
      </c>
      <c r="B56" s="1" t="s">
        <v>91</v>
      </c>
      <c r="C56" s="6" t="s">
        <v>844</v>
      </c>
    </row>
    <row r="57" spans="1:3" x14ac:dyDescent="0.25">
      <c r="A57" s="1">
        <v>55</v>
      </c>
      <c r="B57" s="1" t="s">
        <v>92</v>
      </c>
      <c r="C57" s="6" t="s">
        <v>1873</v>
      </c>
    </row>
    <row r="58" spans="1:3" x14ac:dyDescent="0.25">
      <c r="A58" s="1">
        <v>56</v>
      </c>
      <c r="B58" s="1" t="s">
        <v>93</v>
      </c>
      <c r="C58" s="6" t="s">
        <v>845</v>
      </c>
    </row>
    <row r="59" spans="1:3" x14ac:dyDescent="0.25">
      <c r="A59" s="1">
        <v>57</v>
      </c>
      <c r="B59" s="1" t="s">
        <v>94</v>
      </c>
      <c r="C59" s="6" t="s">
        <v>846</v>
      </c>
    </row>
    <row r="60" spans="1:3" x14ac:dyDescent="0.25">
      <c r="A60" s="1">
        <v>58</v>
      </c>
      <c r="B60" s="1" t="s">
        <v>95</v>
      </c>
      <c r="C60" s="6" t="s">
        <v>847</v>
      </c>
    </row>
    <row r="61" spans="1:3" x14ac:dyDescent="0.25">
      <c r="A61" s="1">
        <v>59</v>
      </c>
      <c r="B61" s="1" t="s">
        <v>96</v>
      </c>
      <c r="C61" s="6" t="s">
        <v>97</v>
      </c>
    </row>
    <row r="62" spans="1:3" x14ac:dyDescent="0.25">
      <c r="A62" s="1">
        <v>60</v>
      </c>
      <c r="B62" s="1" t="s">
        <v>98</v>
      </c>
      <c r="C62" s="6" t="s">
        <v>848</v>
      </c>
    </row>
    <row r="63" spans="1:3" x14ac:dyDescent="0.25">
      <c r="A63" s="1">
        <v>61</v>
      </c>
      <c r="B63" s="1" t="s">
        <v>99</v>
      </c>
      <c r="C63" s="6" t="s">
        <v>849</v>
      </c>
    </row>
    <row r="64" spans="1:3" x14ac:dyDescent="0.25">
      <c r="A64" s="1">
        <v>62</v>
      </c>
      <c r="B64" s="1" t="s">
        <v>100</v>
      </c>
      <c r="C64" s="6" t="s">
        <v>850</v>
      </c>
    </row>
    <row r="65" spans="1:3" x14ac:dyDescent="0.25">
      <c r="A65" s="1">
        <v>63</v>
      </c>
      <c r="B65" s="1" t="s">
        <v>101</v>
      </c>
      <c r="C65" s="6" t="s">
        <v>851</v>
      </c>
    </row>
    <row r="66" spans="1:3" x14ac:dyDescent="0.25">
      <c r="A66" s="1">
        <v>64</v>
      </c>
      <c r="B66" s="1" t="s">
        <v>102</v>
      </c>
      <c r="C66" s="6" t="s">
        <v>103</v>
      </c>
    </row>
    <row r="67" spans="1:3" x14ac:dyDescent="0.25">
      <c r="A67" s="1">
        <v>65</v>
      </c>
      <c r="B67" s="1" t="s">
        <v>104</v>
      </c>
      <c r="C67" s="6" t="s">
        <v>105</v>
      </c>
    </row>
    <row r="68" spans="1:3" x14ac:dyDescent="0.25">
      <c r="A68" s="1">
        <v>66</v>
      </c>
      <c r="B68" s="1" t="s">
        <v>106</v>
      </c>
      <c r="C68" s="6" t="s">
        <v>107</v>
      </c>
    </row>
    <row r="69" spans="1:3" x14ac:dyDescent="0.25">
      <c r="A69" s="1">
        <v>67</v>
      </c>
      <c r="B69" s="1" t="s">
        <v>108</v>
      </c>
      <c r="C69" s="6" t="s">
        <v>852</v>
      </c>
    </row>
    <row r="70" spans="1:3" x14ac:dyDescent="0.25">
      <c r="A70" s="1">
        <v>68</v>
      </c>
      <c r="B70" s="1" t="s">
        <v>109</v>
      </c>
      <c r="C70" s="6" t="s">
        <v>110</v>
      </c>
    </row>
    <row r="71" spans="1:3" x14ac:dyDescent="0.25">
      <c r="A71" s="1">
        <v>69</v>
      </c>
      <c r="B71" s="1" t="s">
        <v>111</v>
      </c>
      <c r="C71" s="6" t="s">
        <v>853</v>
      </c>
    </row>
    <row r="72" spans="1:3" x14ac:dyDescent="0.25">
      <c r="A72" s="1">
        <v>70</v>
      </c>
      <c r="B72" s="1" t="s">
        <v>112</v>
      </c>
      <c r="C72" s="6" t="s">
        <v>854</v>
      </c>
    </row>
    <row r="73" spans="1:3" x14ac:dyDescent="0.25">
      <c r="A73" s="1">
        <v>71</v>
      </c>
      <c r="B73" s="1" t="s">
        <v>113</v>
      </c>
      <c r="C73" s="6" t="s">
        <v>114</v>
      </c>
    </row>
    <row r="74" spans="1:3" x14ac:dyDescent="0.25">
      <c r="A74" s="1">
        <v>72</v>
      </c>
      <c r="B74" s="1" t="s">
        <v>115</v>
      </c>
      <c r="C74" s="6" t="s">
        <v>116</v>
      </c>
    </row>
    <row r="75" spans="1:3" x14ac:dyDescent="0.25">
      <c r="A75" s="1">
        <v>73</v>
      </c>
      <c r="B75" s="1" t="s">
        <v>117</v>
      </c>
      <c r="C75" s="6" t="s">
        <v>118</v>
      </c>
    </row>
    <row r="76" spans="1:3" x14ac:dyDescent="0.25">
      <c r="A76" s="1">
        <v>74</v>
      </c>
      <c r="B76" s="1" t="s">
        <v>119</v>
      </c>
      <c r="C76" s="6" t="s">
        <v>855</v>
      </c>
    </row>
    <row r="77" spans="1:3" x14ac:dyDescent="0.25">
      <c r="A77" s="1">
        <v>75</v>
      </c>
      <c r="B77" s="1" t="s">
        <v>120</v>
      </c>
      <c r="C77" s="6" t="s">
        <v>856</v>
      </c>
    </row>
    <row r="78" spans="1:3" x14ac:dyDescent="0.25">
      <c r="A78" s="1">
        <v>76</v>
      </c>
      <c r="B78" s="1" t="s">
        <v>121</v>
      </c>
      <c r="C78" s="6" t="s">
        <v>122</v>
      </c>
    </row>
    <row r="79" spans="1:3" x14ac:dyDescent="0.25">
      <c r="A79" s="1">
        <v>77</v>
      </c>
      <c r="B79" s="1" t="s">
        <v>123</v>
      </c>
      <c r="C79" s="6" t="s">
        <v>124</v>
      </c>
    </row>
    <row r="80" spans="1:3" x14ac:dyDescent="0.25">
      <c r="A80" s="1">
        <v>78</v>
      </c>
      <c r="B80" s="1" t="s">
        <v>125</v>
      </c>
      <c r="C80" s="6" t="s">
        <v>857</v>
      </c>
    </row>
    <row r="81" spans="1:3" x14ac:dyDescent="0.25">
      <c r="A81" s="1">
        <v>79</v>
      </c>
      <c r="B81" s="1" t="s">
        <v>126</v>
      </c>
      <c r="C81" s="6" t="s">
        <v>858</v>
      </c>
    </row>
    <row r="82" spans="1:3" x14ac:dyDescent="0.25">
      <c r="A82" s="1">
        <v>80</v>
      </c>
      <c r="B82" s="1" t="s">
        <v>127</v>
      </c>
      <c r="C82" s="6" t="s">
        <v>128</v>
      </c>
    </row>
    <row r="83" spans="1:3" x14ac:dyDescent="0.25">
      <c r="A83" s="1">
        <v>81</v>
      </c>
      <c r="B83" s="1" t="s">
        <v>129</v>
      </c>
      <c r="C83" s="6" t="s">
        <v>130</v>
      </c>
    </row>
    <row r="84" spans="1:3" x14ac:dyDescent="0.25">
      <c r="A84" s="1">
        <v>82</v>
      </c>
      <c r="B84" s="1" t="s">
        <v>131</v>
      </c>
      <c r="C84" s="6" t="s">
        <v>132</v>
      </c>
    </row>
    <row r="85" spans="1:3" x14ac:dyDescent="0.25">
      <c r="A85" s="1">
        <v>83</v>
      </c>
      <c r="B85" s="1" t="s">
        <v>133</v>
      </c>
      <c r="C85" s="6" t="s">
        <v>134</v>
      </c>
    </row>
    <row r="86" spans="1:3" x14ac:dyDescent="0.25">
      <c r="A86" s="1">
        <v>84</v>
      </c>
      <c r="B86" s="1" t="s">
        <v>135</v>
      </c>
      <c r="C86" s="6" t="s">
        <v>859</v>
      </c>
    </row>
    <row r="87" spans="1:3" x14ac:dyDescent="0.25">
      <c r="A87" s="1">
        <v>85</v>
      </c>
      <c r="B87" s="1" t="s">
        <v>136</v>
      </c>
      <c r="C87" s="6" t="s">
        <v>860</v>
      </c>
    </row>
    <row r="88" spans="1:3" x14ac:dyDescent="0.25">
      <c r="A88" s="1">
        <v>86</v>
      </c>
      <c r="B88" s="1" t="s">
        <v>137</v>
      </c>
      <c r="C88" s="6" t="s">
        <v>138</v>
      </c>
    </row>
    <row r="89" spans="1:3" x14ac:dyDescent="0.25">
      <c r="A89" s="1">
        <v>87</v>
      </c>
      <c r="B89" s="1" t="s">
        <v>139</v>
      </c>
      <c r="C89" s="6" t="s">
        <v>861</v>
      </c>
    </row>
    <row r="90" spans="1:3" x14ac:dyDescent="0.25">
      <c r="A90" s="1">
        <v>88</v>
      </c>
      <c r="B90" s="1" t="s">
        <v>140</v>
      </c>
      <c r="C90" s="6" t="s">
        <v>862</v>
      </c>
    </row>
    <row r="91" spans="1:3" x14ac:dyDescent="0.25">
      <c r="A91" s="1">
        <v>89</v>
      </c>
      <c r="B91" s="1" t="s">
        <v>141</v>
      </c>
      <c r="C91" s="6" t="s">
        <v>863</v>
      </c>
    </row>
    <row r="92" spans="1:3" x14ac:dyDescent="0.25">
      <c r="A92" s="1">
        <v>90</v>
      </c>
      <c r="B92" s="1" t="s">
        <v>142</v>
      </c>
      <c r="C92" s="6" t="s">
        <v>864</v>
      </c>
    </row>
    <row r="93" spans="1:3" x14ac:dyDescent="0.25">
      <c r="A93" s="1">
        <v>91</v>
      </c>
      <c r="B93" s="1" t="s">
        <v>143</v>
      </c>
      <c r="C93" s="6" t="s">
        <v>865</v>
      </c>
    </row>
    <row r="94" spans="1:3" x14ac:dyDescent="0.25">
      <c r="A94" s="1">
        <v>92</v>
      </c>
      <c r="B94" s="1" t="s">
        <v>144</v>
      </c>
      <c r="C94" s="6" t="s">
        <v>145</v>
      </c>
    </row>
    <row r="95" spans="1:3" x14ac:dyDescent="0.25">
      <c r="A95" s="1">
        <v>93</v>
      </c>
      <c r="B95" s="1" t="s">
        <v>146</v>
      </c>
      <c r="C95" s="6" t="s">
        <v>866</v>
      </c>
    </row>
    <row r="96" spans="1:3" x14ac:dyDescent="0.25">
      <c r="A96" s="1">
        <v>94</v>
      </c>
      <c r="B96" s="1" t="s">
        <v>147</v>
      </c>
      <c r="C96" s="6" t="s">
        <v>867</v>
      </c>
    </row>
    <row r="97" spans="1:3" x14ac:dyDescent="0.25">
      <c r="A97" s="1">
        <v>95</v>
      </c>
      <c r="B97" s="1" t="s">
        <v>148</v>
      </c>
      <c r="C97" s="6" t="s">
        <v>868</v>
      </c>
    </row>
    <row r="98" spans="1:3" x14ac:dyDescent="0.25">
      <c r="A98" s="1">
        <v>96</v>
      </c>
      <c r="B98" s="1" t="s">
        <v>149</v>
      </c>
      <c r="C98" s="6" t="s">
        <v>869</v>
      </c>
    </row>
    <row r="99" spans="1:3" x14ac:dyDescent="0.25">
      <c r="A99" s="1">
        <v>97</v>
      </c>
      <c r="B99" s="1" t="s">
        <v>150</v>
      </c>
      <c r="C99" s="6" t="s">
        <v>870</v>
      </c>
    </row>
    <row r="100" spans="1:3" x14ac:dyDescent="0.25">
      <c r="A100" s="1">
        <v>98</v>
      </c>
      <c r="B100" s="1" t="s">
        <v>151</v>
      </c>
      <c r="C100" s="6" t="s">
        <v>871</v>
      </c>
    </row>
    <row r="101" spans="1:3" x14ac:dyDescent="0.25">
      <c r="A101" s="1">
        <v>99</v>
      </c>
      <c r="B101" s="1" t="s">
        <v>152</v>
      </c>
      <c r="C101" s="6" t="s">
        <v>153</v>
      </c>
    </row>
    <row r="102" spans="1:3" x14ac:dyDescent="0.25">
      <c r="A102" s="1">
        <v>100</v>
      </c>
      <c r="B102" s="1" t="s">
        <v>154</v>
      </c>
      <c r="C102" s="6" t="s">
        <v>155</v>
      </c>
    </row>
    <row r="103" spans="1:3" x14ac:dyDescent="0.25">
      <c r="A103" s="1">
        <v>101</v>
      </c>
      <c r="B103" s="1" t="s">
        <v>156</v>
      </c>
      <c r="C103" s="6" t="s">
        <v>157</v>
      </c>
    </row>
    <row r="104" spans="1:3" x14ac:dyDescent="0.25">
      <c r="A104" s="1">
        <v>102</v>
      </c>
      <c r="B104" s="1" t="s">
        <v>158</v>
      </c>
      <c r="C104" s="6" t="s">
        <v>872</v>
      </c>
    </row>
    <row r="105" spans="1:3" x14ac:dyDescent="0.25">
      <c r="A105" s="1">
        <v>103</v>
      </c>
      <c r="B105" s="1" t="s">
        <v>159</v>
      </c>
      <c r="C105" s="6" t="s">
        <v>873</v>
      </c>
    </row>
    <row r="106" spans="1:3" x14ac:dyDescent="0.25">
      <c r="A106" s="1">
        <v>104</v>
      </c>
      <c r="B106" s="1" t="s">
        <v>160</v>
      </c>
      <c r="C106" s="6" t="s">
        <v>874</v>
      </c>
    </row>
    <row r="107" spans="1:3" x14ac:dyDescent="0.25">
      <c r="A107" s="1">
        <v>105</v>
      </c>
      <c r="B107" s="1" t="s">
        <v>161</v>
      </c>
      <c r="C107" s="6" t="s">
        <v>875</v>
      </c>
    </row>
    <row r="108" spans="1:3" x14ac:dyDescent="0.25">
      <c r="A108" s="1">
        <v>106</v>
      </c>
      <c r="B108" s="1" t="s">
        <v>162</v>
      </c>
      <c r="C108" s="6" t="s">
        <v>876</v>
      </c>
    </row>
    <row r="109" spans="1:3" x14ac:dyDescent="0.25">
      <c r="A109" s="1">
        <v>107</v>
      </c>
      <c r="B109" s="1" t="s">
        <v>163</v>
      </c>
      <c r="C109" s="6" t="s">
        <v>164</v>
      </c>
    </row>
    <row r="110" spans="1:3" x14ac:dyDescent="0.25">
      <c r="A110" s="1">
        <v>108</v>
      </c>
      <c r="B110" s="1" t="s">
        <v>165</v>
      </c>
      <c r="C110" s="6" t="s">
        <v>166</v>
      </c>
    </row>
    <row r="111" spans="1:3" x14ac:dyDescent="0.25">
      <c r="A111" s="1">
        <v>109</v>
      </c>
      <c r="B111" s="1" t="s">
        <v>167</v>
      </c>
      <c r="C111" s="6" t="s">
        <v>877</v>
      </c>
    </row>
    <row r="112" spans="1:3" x14ac:dyDescent="0.25">
      <c r="A112" s="1">
        <v>110</v>
      </c>
      <c r="B112" s="1" t="s">
        <v>168</v>
      </c>
      <c r="C112" s="6" t="s">
        <v>878</v>
      </c>
    </row>
    <row r="113" spans="1:3" x14ac:dyDescent="0.25">
      <c r="A113" s="1">
        <v>111</v>
      </c>
      <c r="B113" s="1" t="s">
        <v>169</v>
      </c>
      <c r="C113" s="6" t="s">
        <v>170</v>
      </c>
    </row>
    <row r="114" spans="1:3" x14ac:dyDescent="0.25">
      <c r="A114" s="1">
        <v>112</v>
      </c>
      <c r="B114" s="1" t="s">
        <v>171</v>
      </c>
      <c r="C114" s="6" t="s">
        <v>172</v>
      </c>
    </row>
    <row r="115" spans="1:3" x14ac:dyDescent="0.25">
      <c r="A115" s="1">
        <v>113</v>
      </c>
      <c r="B115" s="1" t="s">
        <v>173</v>
      </c>
      <c r="C115" s="6" t="s">
        <v>174</v>
      </c>
    </row>
    <row r="116" spans="1:3" x14ac:dyDescent="0.25">
      <c r="A116" s="1">
        <v>114</v>
      </c>
      <c r="B116" s="1" t="s">
        <v>175</v>
      </c>
      <c r="C116" s="6" t="s">
        <v>879</v>
      </c>
    </row>
    <row r="117" spans="1:3" x14ac:dyDescent="0.25">
      <c r="A117" s="1">
        <v>115</v>
      </c>
      <c r="B117" s="1" t="s">
        <v>176</v>
      </c>
      <c r="C117" s="6" t="s">
        <v>177</v>
      </c>
    </row>
    <row r="118" spans="1:3" x14ac:dyDescent="0.25">
      <c r="A118" s="1">
        <v>116</v>
      </c>
      <c r="B118" s="1" t="s">
        <v>178</v>
      </c>
      <c r="C118" s="6" t="s">
        <v>179</v>
      </c>
    </row>
    <row r="119" spans="1:3" x14ac:dyDescent="0.25">
      <c r="A119" s="1">
        <v>117</v>
      </c>
      <c r="B119" s="1" t="s">
        <v>180</v>
      </c>
      <c r="C119" s="6" t="s">
        <v>880</v>
      </c>
    </row>
    <row r="120" spans="1:3" x14ac:dyDescent="0.25">
      <c r="A120" s="1">
        <v>118</v>
      </c>
      <c r="B120" s="1" t="s">
        <v>181</v>
      </c>
      <c r="C120" s="6" t="s">
        <v>881</v>
      </c>
    </row>
    <row r="121" spans="1:3" x14ac:dyDescent="0.25">
      <c r="A121" s="1">
        <v>119</v>
      </c>
      <c r="B121" s="1" t="s">
        <v>182</v>
      </c>
      <c r="C121" s="6" t="s">
        <v>882</v>
      </c>
    </row>
    <row r="122" spans="1:3" x14ac:dyDescent="0.25">
      <c r="A122" s="1">
        <v>120</v>
      </c>
      <c r="B122" s="1" t="s">
        <v>183</v>
      </c>
      <c r="C122" s="6" t="s">
        <v>184</v>
      </c>
    </row>
    <row r="123" spans="1:3" x14ac:dyDescent="0.25">
      <c r="A123" s="1">
        <v>121</v>
      </c>
      <c r="B123" s="1" t="s">
        <v>185</v>
      </c>
      <c r="C123" s="6" t="s">
        <v>883</v>
      </c>
    </row>
    <row r="124" spans="1:3" x14ac:dyDescent="0.25">
      <c r="A124" s="1">
        <v>122</v>
      </c>
      <c r="B124" s="1" t="s">
        <v>186</v>
      </c>
      <c r="C124" s="6" t="s">
        <v>884</v>
      </c>
    </row>
    <row r="125" spans="1:3" x14ac:dyDescent="0.25">
      <c r="A125" s="1">
        <v>123</v>
      </c>
      <c r="B125" s="1" t="s">
        <v>187</v>
      </c>
      <c r="C125" s="6" t="s">
        <v>188</v>
      </c>
    </row>
    <row r="126" spans="1:3" x14ac:dyDescent="0.25">
      <c r="A126" s="1">
        <v>124</v>
      </c>
      <c r="B126" s="1" t="s">
        <v>189</v>
      </c>
      <c r="C126" s="6" t="s">
        <v>885</v>
      </c>
    </row>
    <row r="127" spans="1:3" x14ac:dyDescent="0.25">
      <c r="A127" s="1">
        <v>125</v>
      </c>
      <c r="B127" s="1" t="s">
        <v>190</v>
      </c>
      <c r="C127" s="6" t="s">
        <v>886</v>
      </c>
    </row>
    <row r="128" spans="1:3" x14ac:dyDescent="0.25">
      <c r="A128" s="1">
        <v>126</v>
      </c>
      <c r="B128" s="1" t="s">
        <v>191</v>
      </c>
      <c r="C128" s="6" t="s">
        <v>192</v>
      </c>
    </row>
    <row r="129" spans="1:3" x14ac:dyDescent="0.25">
      <c r="A129" s="1">
        <v>127</v>
      </c>
      <c r="B129" s="1" t="s">
        <v>193</v>
      </c>
      <c r="C129" s="6" t="s">
        <v>887</v>
      </c>
    </row>
    <row r="130" spans="1:3" x14ac:dyDescent="0.25">
      <c r="A130" s="1">
        <v>128</v>
      </c>
      <c r="B130" s="1" t="s">
        <v>194</v>
      </c>
      <c r="C130" s="6" t="s">
        <v>195</v>
      </c>
    </row>
    <row r="131" spans="1:3" x14ac:dyDescent="0.25">
      <c r="A131" s="1">
        <v>129</v>
      </c>
      <c r="B131" s="1" t="s">
        <v>196</v>
      </c>
      <c r="C131" s="6" t="s">
        <v>197</v>
      </c>
    </row>
    <row r="132" spans="1:3" x14ac:dyDescent="0.25">
      <c r="A132" s="1">
        <v>130</v>
      </c>
      <c r="B132" s="1" t="s">
        <v>198</v>
      </c>
      <c r="C132" s="6" t="s">
        <v>199</v>
      </c>
    </row>
    <row r="133" spans="1:3" x14ac:dyDescent="0.25">
      <c r="A133" s="1">
        <v>131</v>
      </c>
      <c r="B133" s="1" t="s">
        <v>200</v>
      </c>
      <c r="C133" s="6" t="s">
        <v>201</v>
      </c>
    </row>
    <row r="134" spans="1:3" x14ac:dyDescent="0.25">
      <c r="A134" s="1">
        <v>132</v>
      </c>
      <c r="B134" s="1" t="s">
        <v>202</v>
      </c>
      <c r="C134" s="6" t="s">
        <v>888</v>
      </c>
    </row>
    <row r="135" spans="1:3" x14ac:dyDescent="0.25">
      <c r="A135" s="1">
        <v>133</v>
      </c>
      <c r="B135" s="1" t="s">
        <v>203</v>
      </c>
      <c r="C135" s="6" t="s">
        <v>889</v>
      </c>
    </row>
    <row r="136" spans="1:3" x14ac:dyDescent="0.25">
      <c r="A136" s="1">
        <v>134</v>
      </c>
      <c r="B136" s="1" t="s">
        <v>204</v>
      </c>
      <c r="C136" s="6" t="s">
        <v>890</v>
      </c>
    </row>
    <row r="137" spans="1:3" x14ac:dyDescent="0.25">
      <c r="A137" s="1">
        <v>135</v>
      </c>
      <c r="B137" s="1" t="s">
        <v>205</v>
      </c>
      <c r="C137" s="6" t="s">
        <v>206</v>
      </c>
    </row>
    <row r="138" spans="1:3" x14ac:dyDescent="0.25">
      <c r="A138" s="1">
        <v>136</v>
      </c>
      <c r="B138" s="1" t="s">
        <v>207</v>
      </c>
      <c r="C138" s="6" t="s">
        <v>208</v>
      </c>
    </row>
    <row r="139" spans="1:3" x14ac:dyDescent="0.25">
      <c r="A139" s="1">
        <v>137</v>
      </c>
      <c r="B139" s="1" t="s">
        <v>209</v>
      </c>
      <c r="C139" s="6" t="s">
        <v>210</v>
      </c>
    </row>
    <row r="140" spans="1:3" x14ac:dyDescent="0.25">
      <c r="A140" s="1">
        <v>138</v>
      </c>
      <c r="B140" s="1" t="s">
        <v>211</v>
      </c>
      <c r="C140" s="6" t="s">
        <v>891</v>
      </c>
    </row>
    <row r="141" spans="1:3" x14ac:dyDescent="0.25">
      <c r="A141" s="1">
        <v>139</v>
      </c>
      <c r="B141" s="1" t="s">
        <v>212</v>
      </c>
      <c r="C141" s="6" t="s">
        <v>892</v>
      </c>
    </row>
    <row r="142" spans="1:3" x14ac:dyDescent="0.25">
      <c r="A142" s="1">
        <v>140</v>
      </c>
      <c r="B142" s="1" t="s">
        <v>213</v>
      </c>
      <c r="C142" s="6" t="s">
        <v>214</v>
      </c>
    </row>
    <row r="143" spans="1:3" x14ac:dyDescent="0.25">
      <c r="A143" s="1">
        <v>141</v>
      </c>
      <c r="B143" s="1" t="s">
        <v>215</v>
      </c>
      <c r="C143" s="6" t="s">
        <v>216</v>
      </c>
    </row>
    <row r="144" spans="1:3" x14ac:dyDescent="0.25">
      <c r="A144" s="1">
        <v>142</v>
      </c>
      <c r="B144" s="1" t="s">
        <v>217</v>
      </c>
      <c r="C144" s="6" t="s">
        <v>893</v>
      </c>
    </row>
    <row r="145" spans="1:3" x14ac:dyDescent="0.25">
      <c r="A145" s="1">
        <v>143</v>
      </c>
      <c r="B145" s="1" t="s">
        <v>218</v>
      </c>
      <c r="C145" s="6" t="s">
        <v>219</v>
      </c>
    </row>
    <row r="146" spans="1:3" x14ac:dyDescent="0.25">
      <c r="A146" s="1">
        <v>144</v>
      </c>
      <c r="B146" s="1" t="s">
        <v>220</v>
      </c>
      <c r="C146" s="6" t="s">
        <v>221</v>
      </c>
    </row>
    <row r="147" spans="1:3" x14ac:dyDescent="0.25">
      <c r="A147" s="1">
        <v>145</v>
      </c>
      <c r="B147" s="1" t="s">
        <v>222</v>
      </c>
      <c r="C147" s="6" t="s">
        <v>894</v>
      </c>
    </row>
    <row r="148" spans="1:3" x14ac:dyDescent="0.25">
      <c r="A148" s="1">
        <v>146</v>
      </c>
      <c r="B148" s="1" t="s">
        <v>223</v>
      </c>
      <c r="C148" s="6" t="s">
        <v>224</v>
      </c>
    </row>
    <row r="149" spans="1:3" x14ac:dyDescent="0.25">
      <c r="A149" s="1">
        <v>147</v>
      </c>
      <c r="B149" s="1" t="s">
        <v>225</v>
      </c>
      <c r="C149" s="6" t="s">
        <v>895</v>
      </c>
    </row>
    <row r="150" spans="1:3" x14ac:dyDescent="0.25">
      <c r="A150" s="1">
        <v>148</v>
      </c>
      <c r="B150" s="1" t="s">
        <v>226</v>
      </c>
      <c r="C150" s="6" t="s">
        <v>227</v>
      </c>
    </row>
    <row r="151" spans="1:3" x14ac:dyDescent="0.25">
      <c r="A151" s="1">
        <v>149</v>
      </c>
      <c r="B151" s="1" t="s">
        <v>228</v>
      </c>
      <c r="C151" s="6" t="s">
        <v>896</v>
      </c>
    </row>
    <row r="152" spans="1:3" x14ac:dyDescent="0.25">
      <c r="A152" s="1">
        <v>150</v>
      </c>
      <c r="B152" s="1" t="s">
        <v>229</v>
      </c>
      <c r="C152" s="6" t="s">
        <v>230</v>
      </c>
    </row>
    <row r="153" spans="1:3" x14ac:dyDescent="0.25">
      <c r="A153" s="1">
        <v>151</v>
      </c>
      <c r="B153" s="1" t="s">
        <v>231</v>
      </c>
      <c r="C153" s="6" t="s">
        <v>897</v>
      </c>
    </row>
    <row r="154" spans="1:3" x14ac:dyDescent="0.25">
      <c r="A154" s="1">
        <v>152</v>
      </c>
      <c r="B154" s="1" t="s">
        <v>232</v>
      </c>
      <c r="C154" s="6" t="s">
        <v>233</v>
      </c>
    </row>
    <row r="155" spans="1:3" x14ac:dyDescent="0.25">
      <c r="A155" s="1">
        <v>153</v>
      </c>
      <c r="B155" s="1" t="s">
        <v>234</v>
      </c>
      <c r="C155" s="6" t="s">
        <v>898</v>
      </c>
    </row>
    <row r="156" spans="1:3" x14ac:dyDescent="0.25">
      <c r="A156" s="1">
        <v>154</v>
      </c>
      <c r="B156" s="1" t="s">
        <v>235</v>
      </c>
      <c r="C156" s="6" t="s">
        <v>899</v>
      </c>
    </row>
    <row r="157" spans="1:3" x14ac:dyDescent="0.25">
      <c r="A157" s="1">
        <v>155</v>
      </c>
      <c r="B157" s="1" t="s">
        <v>236</v>
      </c>
      <c r="C157" s="6" t="s">
        <v>900</v>
      </c>
    </row>
    <row r="158" spans="1:3" x14ac:dyDescent="0.25">
      <c r="A158" s="1">
        <v>156</v>
      </c>
      <c r="B158" s="1" t="s">
        <v>237</v>
      </c>
      <c r="C158" s="6" t="s">
        <v>901</v>
      </c>
    </row>
    <row r="159" spans="1:3" x14ac:dyDescent="0.25">
      <c r="A159" s="1">
        <v>157</v>
      </c>
      <c r="B159" s="1" t="s">
        <v>238</v>
      </c>
      <c r="C159" s="6" t="s">
        <v>239</v>
      </c>
    </row>
    <row r="160" spans="1:3" x14ac:dyDescent="0.25">
      <c r="A160" s="1">
        <v>158</v>
      </c>
      <c r="B160" s="1" t="s">
        <v>240</v>
      </c>
      <c r="C160" s="6" t="s">
        <v>902</v>
      </c>
    </row>
    <row r="161" spans="1:3" x14ac:dyDescent="0.25">
      <c r="A161" s="1">
        <v>159</v>
      </c>
      <c r="B161" s="1" t="s">
        <v>241</v>
      </c>
      <c r="C161" s="6" t="s">
        <v>903</v>
      </c>
    </row>
    <row r="162" spans="1:3" x14ac:dyDescent="0.25">
      <c r="A162" s="1">
        <v>160</v>
      </c>
      <c r="B162" s="1" t="s">
        <v>242</v>
      </c>
      <c r="C162" s="6" t="s">
        <v>904</v>
      </c>
    </row>
    <row r="163" spans="1:3" x14ac:dyDescent="0.25">
      <c r="A163" s="1">
        <v>161</v>
      </c>
      <c r="B163" s="1" t="s">
        <v>243</v>
      </c>
      <c r="C163" s="6" t="s">
        <v>244</v>
      </c>
    </row>
    <row r="164" spans="1:3" x14ac:dyDescent="0.25">
      <c r="A164" s="1">
        <v>162</v>
      </c>
      <c r="B164" s="1" t="s">
        <v>245</v>
      </c>
      <c r="C164" s="6" t="s">
        <v>905</v>
      </c>
    </row>
    <row r="165" spans="1:3" x14ac:dyDescent="0.25">
      <c r="A165" s="1">
        <v>163</v>
      </c>
      <c r="B165" s="1" t="s">
        <v>246</v>
      </c>
      <c r="C165" s="6" t="s">
        <v>906</v>
      </c>
    </row>
    <row r="166" spans="1:3" x14ac:dyDescent="0.25">
      <c r="A166" s="1">
        <v>164</v>
      </c>
      <c r="B166" s="1" t="s">
        <v>247</v>
      </c>
      <c r="C166" s="6" t="s">
        <v>907</v>
      </c>
    </row>
    <row r="167" spans="1:3" x14ac:dyDescent="0.25">
      <c r="A167" s="1">
        <v>165</v>
      </c>
      <c r="B167" s="1" t="s">
        <v>248</v>
      </c>
      <c r="C167" s="6" t="s">
        <v>249</v>
      </c>
    </row>
    <row r="168" spans="1:3" x14ac:dyDescent="0.25">
      <c r="A168" s="1">
        <v>166</v>
      </c>
      <c r="B168" s="1" t="s">
        <v>250</v>
      </c>
      <c r="C168" s="6" t="s">
        <v>908</v>
      </c>
    </row>
    <row r="169" spans="1:3" x14ac:dyDescent="0.25">
      <c r="A169" s="1">
        <v>167</v>
      </c>
      <c r="B169" s="1" t="s">
        <v>251</v>
      </c>
      <c r="C169" s="6" t="s">
        <v>252</v>
      </c>
    </row>
    <row r="170" spans="1:3" x14ac:dyDescent="0.25">
      <c r="A170" s="1">
        <v>168</v>
      </c>
      <c r="B170" s="1" t="s">
        <v>253</v>
      </c>
      <c r="C170" s="6" t="s">
        <v>254</v>
      </c>
    </row>
    <row r="171" spans="1:3" x14ac:dyDescent="0.25">
      <c r="A171" s="1">
        <v>169</v>
      </c>
      <c r="B171" s="1" t="s">
        <v>255</v>
      </c>
      <c r="C171" s="6" t="s">
        <v>909</v>
      </c>
    </row>
    <row r="172" spans="1:3" x14ac:dyDescent="0.25">
      <c r="A172" s="1">
        <v>170</v>
      </c>
      <c r="B172" s="1" t="s">
        <v>256</v>
      </c>
      <c r="C172" s="6" t="s">
        <v>910</v>
      </c>
    </row>
    <row r="173" spans="1:3" x14ac:dyDescent="0.25">
      <c r="A173" s="1">
        <v>171</v>
      </c>
      <c r="B173" s="1" t="s">
        <v>257</v>
      </c>
      <c r="C173" s="6" t="s">
        <v>911</v>
      </c>
    </row>
    <row r="174" spans="1:3" x14ac:dyDescent="0.25">
      <c r="A174" s="1">
        <v>172</v>
      </c>
      <c r="B174" s="1" t="s">
        <v>258</v>
      </c>
      <c r="C174" s="6" t="s">
        <v>912</v>
      </c>
    </row>
    <row r="175" spans="1:3" x14ac:dyDescent="0.25">
      <c r="A175" s="1">
        <v>173</v>
      </c>
      <c r="B175" s="1" t="s">
        <v>259</v>
      </c>
      <c r="C175" s="6" t="s">
        <v>913</v>
      </c>
    </row>
    <row r="176" spans="1:3" x14ac:dyDescent="0.25">
      <c r="A176" s="1">
        <v>174</v>
      </c>
      <c r="B176" s="1" t="s">
        <v>260</v>
      </c>
      <c r="C176" s="6" t="s">
        <v>261</v>
      </c>
    </row>
    <row r="177" spans="1:3" x14ac:dyDescent="0.25">
      <c r="A177" s="1">
        <v>175</v>
      </c>
      <c r="B177" s="1" t="s">
        <v>262</v>
      </c>
      <c r="C177" s="6" t="s">
        <v>263</v>
      </c>
    </row>
    <row r="178" spans="1:3" x14ac:dyDescent="0.25">
      <c r="A178" s="1">
        <v>176</v>
      </c>
      <c r="B178" s="1" t="s">
        <v>264</v>
      </c>
      <c r="C178" s="6" t="s">
        <v>914</v>
      </c>
    </row>
    <row r="179" spans="1:3" x14ac:dyDescent="0.25">
      <c r="A179" s="1">
        <v>177</v>
      </c>
      <c r="B179" s="1" t="s">
        <v>265</v>
      </c>
      <c r="C179" s="6" t="s">
        <v>915</v>
      </c>
    </row>
    <row r="180" spans="1:3" x14ac:dyDescent="0.25">
      <c r="A180" s="1">
        <v>178</v>
      </c>
      <c r="B180" s="1" t="s">
        <v>266</v>
      </c>
      <c r="C180" s="6" t="s">
        <v>267</v>
      </c>
    </row>
    <row r="181" spans="1:3" x14ac:dyDescent="0.25">
      <c r="A181" s="1">
        <v>179</v>
      </c>
      <c r="B181" s="1" t="s">
        <v>268</v>
      </c>
      <c r="C181" s="6" t="s">
        <v>916</v>
      </c>
    </row>
    <row r="182" spans="1:3" x14ac:dyDescent="0.25">
      <c r="A182" s="1">
        <v>180</v>
      </c>
      <c r="B182" s="1" t="s">
        <v>269</v>
      </c>
      <c r="C182" s="6" t="s">
        <v>270</v>
      </c>
    </row>
    <row r="183" spans="1:3" x14ac:dyDescent="0.25">
      <c r="A183" s="1">
        <v>181</v>
      </c>
      <c r="B183" s="1" t="s">
        <v>271</v>
      </c>
      <c r="C183" s="6" t="s">
        <v>272</v>
      </c>
    </row>
    <row r="184" spans="1:3" x14ac:dyDescent="0.25">
      <c r="A184" s="1">
        <v>182</v>
      </c>
      <c r="B184" s="1" t="s">
        <v>273</v>
      </c>
      <c r="C184" s="6" t="s">
        <v>917</v>
      </c>
    </row>
    <row r="185" spans="1:3" x14ac:dyDescent="0.25">
      <c r="A185" s="1">
        <v>183</v>
      </c>
      <c r="B185" s="1" t="s">
        <v>274</v>
      </c>
      <c r="C185" s="6" t="s">
        <v>918</v>
      </c>
    </row>
    <row r="186" spans="1:3" x14ac:dyDescent="0.25">
      <c r="A186" s="1">
        <v>184</v>
      </c>
      <c r="B186" s="1" t="s">
        <v>275</v>
      </c>
      <c r="C186" s="6" t="s">
        <v>919</v>
      </c>
    </row>
    <row r="187" spans="1:3" x14ac:dyDescent="0.25">
      <c r="A187" s="1">
        <v>185</v>
      </c>
      <c r="B187" s="1" t="s">
        <v>276</v>
      </c>
      <c r="C187" s="6" t="s">
        <v>920</v>
      </c>
    </row>
    <row r="188" spans="1:3" x14ac:dyDescent="0.25">
      <c r="A188" s="1">
        <v>186</v>
      </c>
      <c r="B188" s="1" t="s">
        <v>277</v>
      </c>
      <c r="C188" s="6" t="s">
        <v>921</v>
      </c>
    </row>
    <row r="189" spans="1:3" x14ac:dyDescent="0.25">
      <c r="A189" s="1">
        <v>187</v>
      </c>
      <c r="B189" s="1" t="s">
        <v>278</v>
      </c>
      <c r="C189" s="6" t="s">
        <v>922</v>
      </c>
    </row>
    <row r="190" spans="1:3" x14ac:dyDescent="0.25">
      <c r="A190" s="1">
        <v>188</v>
      </c>
      <c r="B190" s="1" t="s">
        <v>279</v>
      </c>
      <c r="C190" s="6" t="s">
        <v>280</v>
      </c>
    </row>
    <row r="191" spans="1:3" x14ac:dyDescent="0.25">
      <c r="A191" s="1">
        <v>189</v>
      </c>
      <c r="B191" s="1" t="s">
        <v>281</v>
      </c>
      <c r="C191" s="6" t="s">
        <v>282</v>
      </c>
    </row>
    <row r="192" spans="1:3" x14ac:dyDescent="0.25">
      <c r="A192" s="1">
        <v>190</v>
      </c>
      <c r="B192" s="1" t="s">
        <v>283</v>
      </c>
      <c r="C192" s="6" t="s">
        <v>923</v>
      </c>
    </row>
    <row r="193" spans="1:3" x14ac:dyDescent="0.25">
      <c r="A193" s="1">
        <v>191</v>
      </c>
      <c r="B193" s="1" t="s">
        <v>284</v>
      </c>
      <c r="C193" s="6" t="s">
        <v>285</v>
      </c>
    </row>
    <row r="194" spans="1:3" x14ac:dyDescent="0.25">
      <c r="A194" s="1">
        <v>192</v>
      </c>
      <c r="B194" s="1" t="s">
        <v>286</v>
      </c>
      <c r="C194" s="6" t="s">
        <v>924</v>
      </c>
    </row>
    <row r="195" spans="1:3" x14ac:dyDescent="0.25">
      <c r="A195" s="1">
        <v>193</v>
      </c>
      <c r="B195" s="1" t="s">
        <v>287</v>
      </c>
      <c r="C195" s="6" t="s">
        <v>925</v>
      </c>
    </row>
    <row r="196" spans="1:3" x14ac:dyDescent="0.25">
      <c r="A196" s="1">
        <v>194</v>
      </c>
      <c r="B196" s="1" t="s">
        <v>288</v>
      </c>
      <c r="C196" s="6" t="s">
        <v>926</v>
      </c>
    </row>
    <row r="197" spans="1:3" x14ac:dyDescent="0.25">
      <c r="A197" s="1">
        <v>195</v>
      </c>
      <c r="B197" s="1" t="s">
        <v>289</v>
      </c>
      <c r="C197" s="6" t="s">
        <v>927</v>
      </c>
    </row>
    <row r="198" spans="1:3" x14ac:dyDescent="0.25">
      <c r="A198" s="1">
        <v>196</v>
      </c>
      <c r="B198" s="1" t="s">
        <v>290</v>
      </c>
      <c r="C198" s="6" t="s">
        <v>928</v>
      </c>
    </row>
    <row r="199" spans="1:3" x14ac:dyDescent="0.25">
      <c r="A199" s="1">
        <v>197</v>
      </c>
      <c r="B199" s="1" t="s">
        <v>291</v>
      </c>
      <c r="C199" s="6" t="s">
        <v>292</v>
      </c>
    </row>
    <row r="200" spans="1:3" x14ac:dyDescent="0.25">
      <c r="A200" s="1">
        <v>198</v>
      </c>
      <c r="B200" s="1" t="s">
        <v>293</v>
      </c>
      <c r="C200" s="6" t="s">
        <v>294</v>
      </c>
    </row>
    <row r="201" spans="1:3" x14ac:dyDescent="0.25">
      <c r="A201" s="1">
        <v>199</v>
      </c>
      <c r="B201" s="1" t="s">
        <v>295</v>
      </c>
      <c r="C201" s="6" t="s">
        <v>296</v>
      </c>
    </row>
    <row r="202" spans="1:3" x14ac:dyDescent="0.25">
      <c r="A202" s="1">
        <v>200</v>
      </c>
      <c r="B202" s="1" t="s">
        <v>297</v>
      </c>
      <c r="C202" s="6" t="s">
        <v>929</v>
      </c>
    </row>
    <row r="203" spans="1:3" x14ac:dyDescent="0.25">
      <c r="A203" s="1">
        <v>201</v>
      </c>
      <c r="B203" s="1" t="s">
        <v>298</v>
      </c>
      <c r="C203" s="6" t="s">
        <v>930</v>
      </c>
    </row>
    <row r="204" spans="1:3" x14ac:dyDescent="0.25">
      <c r="A204" s="1">
        <v>202</v>
      </c>
      <c r="B204" s="1" t="s">
        <v>299</v>
      </c>
      <c r="C204" s="6" t="s">
        <v>931</v>
      </c>
    </row>
    <row r="205" spans="1:3" x14ac:dyDescent="0.25">
      <c r="A205" s="1">
        <v>203</v>
      </c>
      <c r="B205" s="1" t="s">
        <v>300</v>
      </c>
      <c r="C205" s="6" t="s">
        <v>932</v>
      </c>
    </row>
    <row r="206" spans="1:3" x14ac:dyDescent="0.25">
      <c r="A206" s="1">
        <v>204</v>
      </c>
      <c r="B206" s="1" t="s">
        <v>301</v>
      </c>
      <c r="C206" s="6" t="s">
        <v>302</v>
      </c>
    </row>
    <row r="207" spans="1:3" x14ac:dyDescent="0.25">
      <c r="A207" s="1">
        <v>205</v>
      </c>
      <c r="B207" s="1" t="s">
        <v>303</v>
      </c>
      <c r="C207" s="6" t="s">
        <v>933</v>
      </c>
    </row>
    <row r="208" spans="1:3" x14ac:dyDescent="0.25">
      <c r="A208" s="1">
        <v>206</v>
      </c>
      <c r="B208" s="1" t="s">
        <v>304</v>
      </c>
      <c r="C208" s="6" t="s">
        <v>305</v>
      </c>
    </row>
    <row r="209" spans="1:3" x14ac:dyDescent="0.25">
      <c r="A209" s="1">
        <v>207</v>
      </c>
      <c r="B209" s="1" t="s">
        <v>306</v>
      </c>
      <c r="C209" s="6" t="s">
        <v>934</v>
      </c>
    </row>
    <row r="210" spans="1:3" x14ac:dyDescent="0.25">
      <c r="A210" s="1">
        <v>208</v>
      </c>
      <c r="B210" s="1" t="s">
        <v>307</v>
      </c>
      <c r="C210" s="6" t="s">
        <v>308</v>
      </c>
    </row>
    <row r="211" spans="1:3" x14ac:dyDescent="0.25">
      <c r="A211" s="1">
        <v>209</v>
      </c>
      <c r="B211" s="1" t="s">
        <v>309</v>
      </c>
      <c r="C211" s="6" t="s">
        <v>935</v>
      </c>
    </row>
    <row r="212" spans="1:3" x14ac:dyDescent="0.25">
      <c r="A212" s="1">
        <v>210</v>
      </c>
      <c r="B212" s="1" t="s">
        <v>310</v>
      </c>
      <c r="C212" s="6" t="s">
        <v>311</v>
      </c>
    </row>
    <row r="213" spans="1:3" x14ac:dyDescent="0.25">
      <c r="A213" s="1">
        <v>211</v>
      </c>
      <c r="B213" s="1" t="s">
        <v>312</v>
      </c>
      <c r="C213" s="6" t="s">
        <v>313</v>
      </c>
    </row>
    <row r="214" spans="1:3" x14ac:dyDescent="0.25">
      <c r="A214" s="1"/>
      <c r="B214" s="1"/>
      <c r="C214" s="1"/>
    </row>
  </sheetData>
  <sheetProtection password="CA1C" sheet="1" objects="1" scenarios="1" formatCells="0" formatColumns="0" formatRows="0" sort="0" autoFilter="0"/>
  <mergeCells count="1">
    <mergeCell ref="A1:C1"/>
  </mergeCells>
  <pageMargins left="0.7" right="0.7" top="0.75" bottom="0.75" header="0.3" footer="0.3"/>
  <pageSetup orientation="portrait" r:id="rId1"/>
  <headerFooter>
    <oddFooter>&amp;C&amp;P&amp;R&amp;F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480"/>
  <sheetViews>
    <sheetView showGridLines="0" zoomScaleNormal="100" workbookViewId="0">
      <pane ySplit="16" topLeftCell="A17" activePane="bottomLeft" state="frozen"/>
      <selection activeCell="A8" sqref="A8"/>
      <selection pane="bottomLeft" activeCell="A17" sqref="A17"/>
    </sheetView>
  </sheetViews>
  <sheetFormatPr defaultColWidth="9.140625" defaultRowHeight="15" x14ac:dyDescent="0.25"/>
  <cols>
    <col min="1" max="1" width="36.85546875" style="47" bestFit="1" customWidth="1"/>
    <col min="2" max="2" width="53.85546875" style="47" customWidth="1"/>
    <col min="3" max="3" width="20.28515625" style="47" customWidth="1"/>
    <col min="4" max="4" width="16.7109375" style="47" customWidth="1"/>
    <col min="5" max="5" width="9.140625" style="52" customWidth="1"/>
    <col min="6" max="6" width="17.42578125" style="53" customWidth="1"/>
    <col min="7" max="7" width="7.42578125" style="47" customWidth="1"/>
    <col min="8" max="8" width="6.7109375" style="47" bestFit="1" customWidth="1"/>
    <col min="9" max="9" width="5.42578125" style="47" customWidth="1"/>
    <col min="10" max="10" width="9.85546875" style="52" customWidth="1"/>
    <col min="11" max="11" width="6.7109375" style="47" bestFit="1" customWidth="1"/>
    <col min="12" max="12" width="5.42578125" style="47" customWidth="1"/>
    <col min="13" max="13" width="9" style="47" customWidth="1"/>
    <col min="14" max="14" width="24" style="47" customWidth="1"/>
    <col min="15" max="15" width="9.28515625" style="47" bestFit="1" customWidth="1"/>
    <col min="16" max="16" width="19.7109375" style="47" bestFit="1" customWidth="1"/>
    <col min="17" max="17" width="8.140625" style="47" bestFit="1" customWidth="1"/>
    <col min="18" max="20" width="9.140625" style="47"/>
    <col min="21" max="21" width="7.42578125" style="47" bestFit="1" customWidth="1"/>
    <col min="22" max="16384" width="9.140625" style="47"/>
  </cols>
  <sheetData>
    <row r="1" spans="1:14" ht="23.25" x14ac:dyDescent="0.25">
      <c r="A1" s="44" t="s">
        <v>543</v>
      </c>
      <c r="B1" s="44"/>
      <c r="C1" s="44"/>
      <c r="D1" s="44"/>
      <c r="E1" s="45"/>
      <c r="F1" s="46"/>
      <c r="G1" s="44"/>
      <c r="H1" s="44"/>
      <c r="I1" s="44"/>
      <c r="J1" s="45"/>
      <c r="K1" s="44"/>
      <c r="L1" s="44"/>
      <c r="M1" s="44"/>
      <c r="N1" s="44"/>
    </row>
    <row r="2" spans="1:14" x14ac:dyDescent="0.25">
      <c r="A2" s="48"/>
      <c r="B2" s="48"/>
      <c r="C2" s="48"/>
      <c r="D2" s="49"/>
      <c r="E2" s="50"/>
      <c r="F2" s="51"/>
      <c r="G2" s="48"/>
      <c r="H2" s="48"/>
      <c r="I2" s="49"/>
      <c r="J2" s="50"/>
      <c r="K2" s="48"/>
      <c r="L2" s="48"/>
      <c r="M2" s="48"/>
      <c r="N2" s="48"/>
    </row>
    <row r="3" spans="1:14" ht="25.5" customHeight="1" x14ac:dyDescent="0.25">
      <c r="A3" s="416" t="s">
        <v>1807</v>
      </c>
      <c r="B3" s="416"/>
      <c r="C3" s="416"/>
      <c r="D3" s="416"/>
      <c r="E3" s="416"/>
      <c r="F3" s="416"/>
      <c r="G3" s="416"/>
      <c r="H3" s="416"/>
      <c r="I3" s="416"/>
      <c r="J3" s="416"/>
      <c r="K3" s="416"/>
      <c r="L3" s="416"/>
      <c r="M3" s="416"/>
      <c r="N3" s="416"/>
    </row>
    <row r="4" spans="1:14" x14ac:dyDescent="0.25">
      <c r="A4" s="147"/>
      <c r="B4" s="147"/>
      <c r="C4" s="147"/>
      <c r="D4" s="106"/>
      <c r="E4" s="106"/>
      <c r="F4" s="147"/>
      <c r="G4" s="147"/>
      <c r="H4" s="147"/>
      <c r="I4" s="106"/>
      <c r="J4" s="106"/>
      <c r="K4" s="147"/>
      <c r="L4" s="147"/>
      <c r="M4" s="48"/>
      <c r="N4" s="48"/>
    </row>
    <row r="5" spans="1:14" ht="15.75" x14ac:dyDescent="0.25">
      <c r="A5" s="107" t="s">
        <v>1778</v>
      </c>
      <c r="B5" s="107"/>
      <c r="C5" s="107"/>
      <c r="D5" s="107"/>
      <c r="E5" s="108"/>
      <c r="F5" s="109"/>
      <c r="G5" s="107"/>
      <c r="H5" s="107"/>
      <c r="I5" s="107"/>
      <c r="J5" s="108"/>
      <c r="K5" s="107"/>
      <c r="L5" s="107"/>
      <c r="M5" s="107"/>
      <c r="N5" s="107"/>
    </row>
    <row r="6" spans="1:14" x14ac:dyDescent="0.25">
      <c r="A6" s="48"/>
      <c r="B6" s="48"/>
      <c r="C6" s="48"/>
      <c r="D6" s="49"/>
      <c r="E6" s="50"/>
      <c r="F6" s="51"/>
      <c r="G6" s="48"/>
      <c r="H6" s="48"/>
      <c r="I6" s="49"/>
      <c r="J6" s="50"/>
      <c r="K6" s="48"/>
      <c r="L6" s="48"/>
      <c r="M6" s="48"/>
      <c r="N6" s="48"/>
    </row>
    <row r="7" spans="1:14" x14ac:dyDescent="0.25">
      <c r="A7" s="110" t="s">
        <v>1779</v>
      </c>
      <c r="B7" s="111" t="str">
        <f>" "&amp; ROUND(SUM('CE1'!T56:AE56,'CE2'!T33:AB33,'CE3'!T39:AK39,'CE4'!T34:AB34,'CE5'!T31:AB31,'CE6'!T31:AB31,'CE7'!T25:AK25,'CE8'!T60:AB60,'CE9'!T41:AW41,'CE10'!T93:V93,'CE11'!T79:V79)/733*100,0) &amp; "% (" &amp; SUM('CE1'!T56:AE56,'CE2'!T33:AB33,'CE3'!T39:AK39,'CE4'!T34:AB34,'CE5'!T31:AB31,'CE6'!T31:AB31,'CE7'!T25:AK25,'CE8'!T60:AB60,'CE9'!T41:AW41,'CE10'!T93:V93,'CE11'!T79:V79) &amp; ") 733 éléments de données ont été fournis"</f>
        <v xml:space="preserve"> 0% (0) 733 éléments de données ont été fournis</v>
      </c>
      <c r="C7" s="112"/>
      <c r="D7" s="112"/>
      <c r="E7" s="113"/>
      <c r="F7" s="114"/>
      <c r="G7" s="112"/>
      <c r="H7" s="112"/>
      <c r="I7" s="112"/>
      <c r="J7" s="113"/>
      <c r="K7" s="112"/>
      <c r="L7" s="112"/>
      <c r="M7" s="112"/>
      <c r="N7" s="112"/>
    </row>
    <row r="8" spans="1:14" x14ac:dyDescent="0.25">
      <c r="A8" s="110" t="s">
        <v>1780</v>
      </c>
      <c r="B8" s="111">
        <f>COUNTIF(M17:M480,"Check")</f>
        <v>0</v>
      </c>
      <c r="C8" s="112"/>
      <c r="D8" s="112"/>
      <c r="E8" s="113"/>
      <c r="F8" s="114"/>
      <c r="G8" s="112"/>
      <c r="H8" s="112"/>
      <c r="I8" s="112"/>
      <c r="J8" s="113"/>
      <c r="K8" s="112"/>
      <c r="L8" s="112"/>
      <c r="M8" s="112"/>
      <c r="N8" s="112"/>
    </row>
    <row r="9" spans="1:14" x14ac:dyDescent="0.25">
      <c r="A9" s="115" t="s">
        <v>1808</v>
      </c>
      <c r="B9" s="111">
        <f>SUMPRODUCT(--(H17:H480&lt;&gt;K17:K480),--(J17:J480="="))+SUMPRODUCT(--(H17:H480&lt;&gt;K17:K480),-(J17:J480="'&lt;="))</f>
        <v>0</v>
      </c>
      <c r="C9" s="112"/>
      <c r="D9" s="112"/>
      <c r="E9" s="113"/>
      <c r="F9" s="114"/>
      <c r="G9" s="112"/>
      <c r="H9" s="112"/>
      <c r="I9" s="112"/>
      <c r="J9" s="113"/>
      <c r="K9" s="112"/>
      <c r="L9" s="112"/>
      <c r="M9" s="112"/>
      <c r="N9" s="112"/>
    </row>
    <row r="10" spans="1:14" x14ac:dyDescent="0.25">
      <c r="A10" s="115" t="s">
        <v>1809</v>
      </c>
      <c r="B10" s="111">
        <f>SUMPRODUCT(--(I17:I480&lt;&gt;L17:L480),--(J17:J480="="))</f>
        <v>0</v>
      </c>
      <c r="C10" s="112"/>
      <c r="D10" s="112"/>
      <c r="E10" s="113"/>
      <c r="F10" s="114"/>
      <c r="G10" s="112"/>
      <c r="H10" s="112"/>
      <c r="I10" s="112"/>
      <c r="J10" s="113"/>
      <c r="K10" s="112"/>
      <c r="L10" s="112"/>
      <c r="M10" s="112"/>
      <c r="N10" s="112"/>
    </row>
    <row r="11" spans="1:14" x14ac:dyDescent="0.25">
      <c r="A11" s="48"/>
      <c r="B11" s="48"/>
      <c r="C11" s="48"/>
      <c r="D11" s="49"/>
      <c r="E11" s="50"/>
      <c r="F11" s="51"/>
      <c r="G11" s="48"/>
      <c r="H11" s="48"/>
      <c r="I11" s="48"/>
      <c r="J11" s="50"/>
      <c r="K11" s="48"/>
      <c r="L11" s="48"/>
      <c r="M11" s="48"/>
      <c r="N11" s="48"/>
    </row>
    <row r="12" spans="1:14" ht="15.75" x14ac:dyDescent="0.25">
      <c r="A12" s="417" t="s">
        <v>1781</v>
      </c>
      <c r="B12" s="417"/>
      <c r="C12" s="417"/>
      <c r="D12" s="417"/>
      <c r="E12" s="417"/>
      <c r="F12" s="417"/>
      <c r="G12" s="417"/>
      <c r="H12" s="417"/>
      <c r="I12" s="417"/>
      <c r="J12" s="417"/>
      <c r="K12" s="417"/>
      <c r="L12" s="417"/>
      <c r="M12" s="418"/>
      <c r="N12" s="419" t="s">
        <v>1790</v>
      </c>
    </row>
    <row r="13" spans="1:14" x14ac:dyDescent="0.25">
      <c r="A13" s="422" t="s">
        <v>1812</v>
      </c>
      <c r="B13" s="423"/>
      <c r="C13" s="422" t="s">
        <v>1782</v>
      </c>
      <c r="D13" s="424"/>
      <c r="E13" s="424"/>
      <c r="F13" s="424"/>
      <c r="G13" s="423"/>
      <c r="H13" s="422" t="s">
        <v>1789</v>
      </c>
      <c r="I13" s="424"/>
      <c r="J13" s="424"/>
      <c r="K13" s="424"/>
      <c r="L13" s="424"/>
      <c r="M13" s="423"/>
      <c r="N13" s="420"/>
    </row>
    <row r="14" spans="1:14" ht="15" customHeight="1" x14ac:dyDescent="0.25">
      <c r="A14" s="425" t="s">
        <v>492</v>
      </c>
      <c r="B14" s="425" t="s">
        <v>1811</v>
      </c>
      <c r="C14" s="422" t="s">
        <v>1783</v>
      </c>
      <c r="D14" s="423"/>
      <c r="E14" s="425" t="s">
        <v>1787</v>
      </c>
      <c r="F14" s="422" t="s">
        <v>1784</v>
      </c>
      <c r="G14" s="423"/>
      <c r="H14" s="422" t="s">
        <v>1783</v>
      </c>
      <c r="I14" s="423"/>
      <c r="J14" s="425" t="s">
        <v>1787</v>
      </c>
      <c r="K14" s="422" t="s">
        <v>1784</v>
      </c>
      <c r="L14" s="423"/>
      <c r="M14" s="427" t="s">
        <v>1789</v>
      </c>
      <c r="N14" s="420"/>
    </row>
    <row r="15" spans="1:14" x14ac:dyDescent="0.25">
      <c r="A15" s="426"/>
      <c r="B15" s="426"/>
      <c r="C15" s="116" t="s">
        <v>1785</v>
      </c>
      <c r="D15" s="116" t="s">
        <v>1786</v>
      </c>
      <c r="E15" s="426"/>
      <c r="F15" s="116" t="s">
        <v>1785</v>
      </c>
      <c r="G15" s="116" t="s">
        <v>1786</v>
      </c>
      <c r="H15" s="116" t="s">
        <v>1788</v>
      </c>
      <c r="I15" s="116" t="s">
        <v>969</v>
      </c>
      <c r="J15" s="426"/>
      <c r="K15" s="116" t="s">
        <v>1788</v>
      </c>
      <c r="L15" s="116" t="s">
        <v>969</v>
      </c>
      <c r="M15" s="428"/>
      <c r="N15" s="421"/>
    </row>
    <row r="16" spans="1:14" x14ac:dyDescent="0.25">
      <c r="A16" s="117"/>
      <c r="B16" s="118"/>
      <c r="C16" s="119"/>
      <c r="D16" s="120"/>
      <c r="E16" s="118"/>
      <c r="F16" s="119"/>
      <c r="G16" s="120"/>
      <c r="H16" s="121"/>
      <c r="I16" s="121"/>
      <c r="J16" s="122"/>
      <c r="K16" s="123"/>
      <c r="L16" s="121"/>
      <c r="M16" s="121"/>
      <c r="N16" s="124"/>
    </row>
    <row r="17" spans="1:14" x14ac:dyDescent="0.25">
      <c r="A17" s="125" t="s">
        <v>1810</v>
      </c>
      <c r="B17" s="126" t="s">
        <v>970</v>
      </c>
      <c r="C17" s="127" t="s">
        <v>971</v>
      </c>
      <c r="D17" s="252" t="s">
        <v>972</v>
      </c>
      <c r="E17" s="129" t="s">
        <v>544</v>
      </c>
      <c r="F17" s="130" t="s">
        <v>971</v>
      </c>
      <c r="G17" s="252" t="s">
        <v>572</v>
      </c>
      <c r="H17" s="131" t="str">
        <f>IF(AND(ISBLANK('CE1'!AC25),$I$17&lt;&gt;"Z"),"",'CE1'!AC25)</f>
        <v/>
      </c>
      <c r="I17" s="131" t="str">
        <f>IF(ISBLANK('CE1'!AD25),"",'CE1'!AD25)</f>
        <v/>
      </c>
      <c r="J17" s="132" t="s">
        <v>544</v>
      </c>
      <c r="K17" s="131" t="str">
        <f>IF(AND(ISBLANK('CE1'!AC44),$L$17&lt;&gt;"Z"),"",'CE1'!AC44)</f>
        <v/>
      </c>
      <c r="L17" s="131" t="str">
        <f>IF(ISBLANK('CE1'!AD44),"",'CE1'!AD44)</f>
        <v/>
      </c>
      <c r="M17" s="133" t="str">
        <f t="shared" ref="M17:M80" si="0">IF(AND(ISNUMBER(H17),ISNUMBER(K17)),IF(OR(ROUND(H17,0)&lt;&gt;ROUND(K17,0),I17&lt;&gt;L17),"Check","OK"),IF(OR(AND(H17&lt;&gt;K17,I17&lt;&gt;"Z",L17&lt;&gt;"Z"),I17&lt;&gt;L17),"Check","OK"))</f>
        <v>OK</v>
      </c>
      <c r="N17" s="134"/>
    </row>
    <row r="18" spans="1:14" x14ac:dyDescent="0.25">
      <c r="A18" s="125" t="s">
        <v>1810</v>
      </c>
      <c r="B18" s="126" t="s">
        <v>973</v>
      </c>
      <c r="C18" s="127" t="s">
        <v>971</v>
      </c>
      <c r="D18" s="252" t="s">
        <v>974</v>
      </c>
      <c r="E18" s="129" t="s">
        <v>544</v>
      </c>
      <c r="F18" s="130" t="s">
        <v>971</v>
      </c>
      <c r="G18" s="252" t="s">
        <v>573</v>
      </c>
      <c r="H18" s="131" t="str">
        <f>IF(AND(ISBLANK('CE1'!AC26),$I$18&lt;&gt;"Z"),"",'CE1'!AC26)</f>
        <v/>
      </c>
      <c r="I18" s="131" t="str">
        <f>IF(ISBLANK('CE1'!AD26),"",'CE1'!AD26)</f>
        <v/>
      </c>
      <c r="J18" s="132" t="s">
        <v>544</v>
      </c>
      <c r="K18" s="131" t="str">
        <f>IF(AND(ISBLANK('CE1'!AC45),$L$18&lt;&gt;"Z"),"",'CE1'!AC45)</f>
        <v/>
      </c>
      <c r="L18" s="131" t="str">
        <f>IF(ISBLANK('CE1'!AD45),"",'CE1'!AD45)</f>
        <v/>
      </c>
      <c r="M18" s="133" t="str">
        <f t="shared" si="0"/>
        <v>OK</v>
      </c>
      <c r="N18" s="134"/>
    </row>
    <row r="19" spans="1:14" x14ac:dyDescent="0.25">
      <c r="A19" s="125" t="s">
        <v>1810</v>
      </c>
      <c r="B19" s="126" t="s">
        <v>975</v>
      </c>
      <c r="C19" s="127" t="s">
        <v>971</v>
      </c>
      <c r="D19" s="252" t="s">
        <v>976</v>
      </c>
      <c r="E19" s="129" t="s">
        <v>544</v>
      </c>
      <c r="F19" s="130" t="s">
        <v>971</v>
      </c>
      <c r="G19" s="252" t="s">
        <v>574</v>
      </c>
      <c r="H19" s="131" t="str">
        <f>IF(AND(ISBLANK('CE1'!AC27),$I$19&lt;&gt;"Z"),"",'CE1'!AC27)</f>
        <v/>
      </c>
      <c r="I19" s="131" t="str">
        <f>IF(ISBLANK('CE1'!AD27),"",'CE1'!AD27)</f>
        <v/>
      </c>
      <c r="J19" s="132" t="s">
        <v>544</v>
      </c>
      <c r="K19" s="131" t="str">
        <f>IF(AND(ISBLANK('CE1'!AC46),$L$19&lt;&gt;"Z"),"",'CE1'!AC46)</f>
        <v/>
      </c>
      <c r="L19" s="131" t="str">
        <f>IF(ISBLANK('CE1'!AD46),"",'CE1'!AD46)</f>
        <v/>
      </c>
      <c r="M19" s="133" t="str">
        <f t="shared" si="0"/>
        <v>OK</v>
      </c>
      <c r="N19" s="134"/>
    </row>
    <row r="20" spans="1:14" x14ac:dyDescent="0.25">
      <c r="A20" s="125" t="s">
        <v>1810</v>
      </c>
      <c r="B20" s="126" t="s">
        <v>977</v>
      </c>
      <c r="C20" s="127" t="s">
        <v>971</v>
      </c>
      <c r="D20" s="252" t="s">
        <v>549</v>
      </c>
      <c r="E20" s="129" t="s">
        <v>544</v>
      </c>
      <c r="F20" s="130" t="s">
        <v>971</v>
      </c>
      <c r="G20" s="252" t="s">
        <v>978</v>
      </c>
      <c r="H20" s="131" t="str">
        <f>IF(AND(ISBLANK('CE1'!T25),$I$20&lt;&gt;"Z"),"",'CE1'!T25)</f>
        <v/>
      </c>
      <c r="I20" s="131" t="str">
        <f>IF(ISBLANK('CE1'!U25),"",'CE1'!U25)</f>
        <v/>
      </c>
      <c r="J20" s="132" t="s">
        <v>544</v>
      </c>
      <c r="K20" s="131" t="str">
        <f>IF(AND(ISBLANK('CE1'!T44),$L$20&lt;&gt;"Z"),"",'CE1'!T44)</f>
        <v/>
      </c>
      <c r="L20" s="131" t="str">
        <f>IF(ISBLANK('CE1'!U44),"",'CE1'!U44)</f>
        <v/>
      </c>
      <c r="M20" s="133" t="str">
        <f t="shared" si="0"/>
        <v>OK</v>
      </c>
      <c r="N20" s="134"/>
    </row>
    <row r="21" spans="1:14" x14ac:dyDescent="0.25">
      <c r="A21" s="125" t="s">
        <v>1810</v>
      </c>
      <c r="B21" s="126" t="s">
        <v>979</v>
      </c>
      <c r="C21" s="127" t="s">
        <v>971</v>
      </c>
      <c r="D21" s="252" t="s">
        <v>550</v>
      </c>
      <c r="E21" s="129" t="s">
        <v>544</v>
      </c>
      <c r="F21" s="130" t="s">
        <v>971</v>
      </c>
      <c r="G21" s="252" t="s">
        <v>980</v>
      </c>
      <c r="H21" s="131" t="str">
        <f>IF(AND(ISBLANK('CE1'!T26),$I$21&lt;&gt;"Z"),"",'CE1'!T26)</f>
        <v/>
      </c>
      <c r="I21" s="131" t="str">
        <f>IF(ISBLANK('CE1'!U26),"",'CE1'!U26)</f>
        <v/>
      </c>
      <c r="J21" s="132" t="s">
        <v>544</v>
      </c>
      <c r="K21" s="131" t="str">
        <f>IF(AND(ISBLANK('CE1'!T45),$L$21&lt;&gt;"Z"),"",'CE1'!T45)</f>
        <v/>
      </c>
      <c r="L21" s="131" t="str">
        <f>IF(ISBLANK('CE1'!U45),"",'CE1'!U45)</f>
        <v/>
      </c>
      <c r="M21" s="133" t="str">
        <f t="shared" si="0"/>
        <v>OK</v>
      </c>
      <c r="N21" s="134"/>
    </row>
    <row r="22" spans="1:14" x14ac:dyDescent="0.25">
      <c r="A22" s="125" t="s">
        <v>1810</v>
      </c>
      <c r="B22" s="126" t="s">
        <v>981</v>
      </c>
      <c r="C22" s="127" t="s">
        <v>971</v>
      </c>
      <c r="D22" s="252" t="s">
        <v>551</v>
      </c>
      <c r="E22" s="129" t="s">
        <v>544</v>
      </c>
      <c r="F22" s="130" t="s">
        <v>971</v>
      </c>
      <c r="G22" s="252" t="s">
        <v>982</v>
      </c>
      <c r="H22" s="131" t="str">
        <f>IF(AND(ISBLANK('CE1'!T27),$I$22&lt;&gt;"Z"),"",'CE1'!T27)</f>
        <v/>
      </c>
      <c r="I22" s="131" t="str">
        <f>IF(ISBLANK('CE1'!U27),"",'CE1'!U27)</f>
        <v/>
      </c>
      <c r="J22" s="132" t="s">
        <v>544</v>
      </c>
      <c r="K22" s="131" t="str">
        <f>IF(AND(ISBLANK('CE1'!T46),$L$22&lt;&gt;"Z"),"",'CE1'!T46)</f>
        <v/>
      </c>
      <c r="L22" s="131" t="str">
        <f>IF(ISBLANK('CE1'!U46),"",'CE1'!U46)</f>
        <v/>
      </c>
      <c r="M22" s="133" t="str">
        <f t="shared" si="0"/>
        <v>OK</v>
      </c>
      <c r="N22" s="134"/>
    </row>
    <row r="23" spans="1:14" x14ac:dyDescent="0.25">
      <c r="A23" s="125" t="s">
        <v>1810</v>
      </c>
      <c r="B23" s="126" t="s">
        <v>983</v>
      </c>
      <c r="C23" s="127" t="s">
        <v>971</v>
      </c>
      <c r="D23" s="252" t="s">
        <v>984</v>
      </c>
      <c r="E23" s="129" t="s">
        <v>544</v>
      </c>
      <c r="F23" s="130" t="s">
        <v>971</v>
      </c>
      <c r="G23" s="252" t="s">
        <v>560</v>
      </c>
      <c r="H23" s="131" t="str">
        <f>IF(AND(ISBLANK('CE1'!W25),$I$23&lt;&gt;"Z"),"",'CE1'!W25)</f>
        <v/>
      </c>
      <c r="I23" s="131" t="str">
        <f>IF(ISBLANK('CE1'!X25),"",'CE1'!X25)</f>
        <v/>
      </c>
      <c r="J23" s="132" t="s">
        <v>544</v>
      </c>
      <c r="K23" s="131" t="str">
        <f>IF(AND(ISBLANK('CE1'!W44),$L$23&lt;&gt;"Z"),"",'CE1'!W44)</f>
        <v/>
      </c>
      <c r="L23" s="131" t="str">
        <f>IF(ISBLANK('CE1'!X44),"",'CE1'!X44)</f>
        <v/>
      </c>
      <c r="M23" s="133" t="str">
        <f t="shared" si="0"/>
        <v>OK</v>
      </c>
      <c r="N23" s="134"/>
    </row>
    <row r="24" spans="1:14" x14ac:dyDescent="0.25">
      <c r="A24" s="125" t="s">
        <v>1810</v>
      </c>
      <c r="B24" s="126" t="s">
        <v>985</v>
      </c>
      <c r="C24" s="127" t="s">
        <v>971</v>
      </c>
      <c r="D24" s="252" t="s">
        <v>986</v>
      </c>
      <c r="E24" s="129" t="s">
        <v>544</v>
      </c>
      <c r="F24" s="130" t="s">
        <v>971</v>
      </c>
      <c r="G24" s="252" t="s">
        <v>561</v>
      </c>
      <c r="H24" s="131" t="str">
        <f>IF(AND(ISBLANK('CE1'!W26),$I$24&lt;&gt;"Z"),"",'CE1'!W26)</f>
        <v/>
      </c>
      <c r="I24" s="131" t="str">
        <f>IF(ISBLANK('CE1'!X26),"",'CE1'!X26)</f>
        <v/>
      </c>
      <c r="J24" s="132" t="s">
        <v>544</v>
      </c>
      <c r="K24" s="131" t="str">
        <f>IF(AND(ISBLANK('CE1'!W45),$L$24&lt;&gt;"Z"),"",'CE1'!W45)</f>
        <v/>
      </c>
      <c r="L24" s="131" t="str">
        <f>IF(ISBLANK('CE1'!X45),"",'CE1'!X45)</f>
        <v/>
      </c>
      <c r="M24" s="133" t="str">
        <f t="shared" si="0"/>
        <v>OK</v>
      </c>
      <c r="N24" s="134"/>
    </row>
    <row r="25" spans="1:14" x14ac:dyDescent="0.25">
      <c r="A25" s="125" t="s">
        <v>1810</v>
      </c>
      <c r="B25" s="126" t="s">
        <v>987</v>
      </c>
      <c r="C25" s="127" t="s">
        <v>971</v>
      </c>
      <c r="D25" s="252" t="s">
        <v>988</v>
      </c>
      <c r="E25" s="129" t="s">
        <v>544</v>
      </c>
      <c r="F25" s="130" t="s">
        <v>971</v>
      </c>
      <c r="G25" s="252" t="s">
        <v>562</v>
      </c>
      <c r="H25" s="131" t="str">
        <f>IF(AND(ISBLANK('CE1'!W27),$I$25&lt;&gt;"Z"),"",'CE1'!W27)</f>
        <v/>
      </c>
      <c r="I25" s="131" t="str">
        <f>IF(ISBLANK('CE1'!X27),"",'CE1'!X27)</f>
        <v/>
      </c>
      <c r="J25" s="132" t="s">
        <v>544</v>
      </c>
      <c r="K25" s="131" t="str">
        <f>IF(AND(ISBLANK('CE1'!W46),$L$25&lt;&gt;"Z"),"",'CE1'!W46)</f>
        <v/>
      </c>
      <c r="L25" s="131" t="str">
        <f>IF(ISBLANK('CE1'!X46),"",'CE1'!X46)</f>
        <v/>
      </c>
      <c r="M25" s="133" t="str">
        <f t="shared" si="0"/>
        <v>OK</v>
      </c>
      <c r="N25" s="134"/>
    </row>
    <row r="26" spans="1:14" x14ac:dyDescent="0.25">
      <c r="A26" s="125" t="s">
        <v>1810</v>
      </c>
      <c r="B26" s="126" t="s">
        <v>989</v>
      </c>
      <c r="C26" s="127" t="s">
        <v>971</v>
      </c>
      <c r="D26" s="252" t="s">
        <v>990</v>
      </c>
      <c r="E26" s="129" t="s">
        <v>544</v>
      </c>
      <c r="F26" s="130" t="s">
        <v>971</v>
      </c>
      <c r="G26" s="252" t="s">
        <v>567</v>
      </c>
      <c r="H26" s="131" t="str">
        <f>IF(AND(ISBLANK('CE1'!Z25),$I$26&lt;&gt;"Z"),"",'CE1'!Z25)</f>
        <v/>
      </c>
      <c r="I26" s="131" t="str">
        <f>IF(ISBLANK('CE1'!AA25),"",'CE1'!AA25)</f>
        <v/>
      </c>
      <c r="J26" s="132" t="s">
        <v>544</v>
      </c>
      <c r="K26" s="131" t="str">
        <f>IF(AND(ISBLANK('CE1'!Z44),$L$26&lt;&gt;"Z"),"",'CE1'!Z44)</f>
        <v/>
      </c>
      <c r="L26" s="131" t="str">
        <f>IF(ISBLANK('CE1'!AA44),"",'CE1'!AA44)</f>
        <v/>
      </c>
      <c r="M26" s="133" t="str">
        <f t="shared" si="0"/>
        <v>OK</v>
      </c>
      <c r="N26" s="134"/>
    </row>
    <row r="27" spans="1:14" x14ac:dyDescent="0.25">
      <c r="A27" s="125" t="s">
        <v>1810</v>
      </c>
      <c r="B27" s="126" t="s">
        <v>991</v>
      </c>
      <c r="C27" s="127" t="s">
        <v>971</v>
      </c>
      <c r="D27" s="252" t="s">
        <v>992</v>
      </c>
      <c r="E27" s="129" t="s">
        <v>544</v>
      </c>
      <c r="F27" s="130" t="s">
        <v>971</v>
      </c>
      <c r="G27" s="252" t="s">
        <v>568</v>
      </c>
      <c r="H27" s="131" t="str">
        <f>IF(AND(ISBLANK('CE1'!Z26),$I$27&lt;&gt;"Z"),"",'CE1'!Z26)</f>
        <v/>
      </c>
      <c r="I27" s="131" t="str">
        <f>IF(ISBLANK('CE1'!AA26),"",'CE1'!AA26)</f>
        <v/>
      </c>
      <c r="J27" s="132" t="s">
        <v>544</v>
      </c>
      <c r="K27" s="131" t="str">
        <f>IF(AND(ISBLANK('CE1'!Z45),$L$27&lt;&gt;"Z"),"",'CE1'!Z45)</f>
        <v/>
      </c>
      <c r="L27" s="131" t="str">
        <f>IF(ISBLANK('CE1'!AA45),"",'CE1'!AA45)</f>
        <v/>
      </c>
      <c r="M27" s="133" t="str">
        <f t="shared" si="0"/>
        <v>OK</v>
      </c>
      <c r="N27" s="134"/>
    </row>
    <row r="28" spans="1:14" x14ac:dyDescent="0.25">
      <c r="A28" s="125" t="s">
        <v>1810</v>
      </c>
      <c r="B28" s="126" t="s">
        <v>993</v>
      </c>
      <c r="C28" s="127" t="s">
        <v>971</v>
      </c>
      <c r="D28" s="252" t="s">
        <v>994</v>
      </c>
      <c r="E28" s="129" t="s">
        <v>544</v>
      </c>
      <c r="F28" s="130" t="s">
        <v>971</v>
      </c>
      <c r="G28" s="252" t="s">
        <v>569</v>
      </c>
      <c r="H28" s="131" t="str">
        <f>IF(AND(ISBLANK('CE1'!Z27),$I$28&lt;&gt;"Z"),"",'CE1'!Z27)</f>
        <v/>
      </c>
      <c r="I28" s="131" t="str">
        <f>IF(ISBLANK('CE1'!AA27),"",'CE1'!AA27)</f>
        <v/>
      </c>
      <c r="J28" s="132" t="s">
        <v>544</v>
      </c>
      <c r="K28" s="131" t="str">
        <f>IF(AND(ISBLANK('CE1'!Z46),$L$28&lt;&gt;"Z"),"",'CE1'!Z46)</f>
        <v/>
      </c>
      <c r="L28" s="131" t="str">
        <f>IF(ISBLANK('CE1'!AA46),"",'CE1'!AA46)</f>
        <v/>
      </c>
      <c r="M28" s="133" t="str">
        <f t="shared" si="0"/>
        <v>OK</v>
      </c>
      <c r="N28" s="134"/>
    </row>
    <row r="29" spans="1:14" x14ac:dyDescent="0.25">
      <c r="A29" s="125" t="s">
        <v>1810</v>
      </c>
      <c r="B29" s="126" t="s">
        <v>995</v>
      </c>
      <c r="C29" s="127" t="s">
        <v>971</v>
      </c>
      <c r="D29" s="252" t="s">
        <v>551</v>
      </c>
      <c r="E29" s="129" t="s">
        <v>544</v>
      </c>
      <c r="F29" s="130" t="s">
        <v>502</v>
      </c>
      <c r="G29" s="252" t="s">
        <v>996</v>
      </c>
      <c r="H29" s="131" t="str">
        <f>IF(AND(ISBLANK('CE1'!T27),$I$29&lt;&gt;"Z"),"",'CE1'!T27)</f>
        <v/>
      </c>
      <c r="I29" s="131" t="str">
        <f>IF(ISBLANK('CE1'!U27),"",'CE1'!U27)</f>
        <v/>
      </c>
      <c r="J29" s="132" t="s">
        <v>544</v>
      </c>
      <c r="K29" s="131" t="str">
        <f>IF(AND(ISBLANK('CE2'!Z23),$L$29&lt;&gt;"Z"),"",'CE2'!Z23)</f>
        <v/>
      </c>
      <c r="L29" s="131" t="str">
        <f>IF(ISBLANK('CE2'!AA23),"",'CE2'!AA23)</f>
        <v/>
      </c>
      <c r="M29" s="133" t="str">
        <f t="shared" si="0"/>
        <v>OK</v>
      </c>
      <c r="N29" s="134"/>
    </row>
    <row r="30" spans="1:14" x14ac:dyDescent="0.25">
      <c r="A30" s="125" t="s">
        <v>1810</v>
      </c>
      <c r="B30" s="126" t="s">
        <v>997</v>
      </c>
      <c r="C30" s="127" t="s">
        <v>971</v>
      </c>
      <c r="D30" s="252" t="s">
        <v>545</v>
      </c>
      <c r="E30" s="129" t="s">
        <v>544</v>
      </c>
      <c r="F30" s="130" t="s">
        <v>998</v>
      </c>
      <c r="G30" s="252" t="s">
        <v>999</v>
      </c>
      <c r="H30" s="131" t="str">
        <f>IF(AND(ISBLANK('CE1'!T15),$I$30&lt;&gt;"Z"),"",'CE1'!T15)</f>
        <v/>
      </c>
      <c r="I30" s="131" t="str">
        <f>IF(ISBLANK('CE1'!U15),"",'CE1'!U15)</f>
        <v/>
      </c>
      <c r="J30" s="132" t="s">
        <v>544</v>
      </c>
      <c r="K30" s="131" t="str">
        <f>IF(AND(ISBLANK('CE3'!AI18),$L$30&lt;&gt;"Z"),"",'CE3'!AI18)</f>
        <v/>
      </c>
      <c r="L30" s="131" t="str">
        <f>IF(ISBLANK('CE3'!AJ18),"",'CE3'!AJ18)</f>
        <v/>
      </c>
      <c r="M30" s="133" t="str">
        <f t="shared" si="0"/>
        <v>OK</v>
      </c>
      <c r="N30" s="134"/>
    </row>
    <row r="31" spans="1:14" x14ac:dyDescent="0.25">
      <c r="A31" s="125" t="s">
        <v>1810</v>
      </c>
      <c r="B31" s="126" t="s">
        <v>1000</v>
      </c>
      <c r="C31" s="127" t="s">
        <v>971</v>
      </c>
      <c r="D31" s="252" t="s">
        <v>545</v>
      </c>
      <c r="E31" s="129" t="s">
        <v>544</v>
      </c>
      <c r="F31" s="130" t="s">
        <v>998</v>
      </c>
      <c r="G31" s="252" t="s">
        <v>564</v>
      </c>
      <c r="H31" s="131" t="str">
        <f>IF(AND(ISBLANK('CE1'!T15),$I$31&lt;&gt;"Z"),"",'CE1'!T15)</f>
        <v/>
      </c>
      <c r="I31" s="131" t="str">
        <f>IF(ISBLANK('CE1'!U15),"",'CE1'!U15)</f>
        <v/>
      </c>
      <c r="J31" s="132" t="s">
        <v>544</v>
      </c>
      <c r="K31" s="131" t="str">
        <f>IF(AND(ISBLANK('CE3'!Z18),$L$31&lt;&gt;"Z"),"",'CE3'!Z18)</f>
        <v/>
      </c>
      <c r="L31" s="131" t="str">
        <f>IF(ISBLANK('CE3'!AA18),"",'CE3'!AA18)</f>
        <v/>
      </c>
      <c r="M31" s="133" t="str">
        <f t="shared" si="0"/>
        <v>OK</v>
      </c>
      <c r="N31" s="134"/>
    </row>
    <row r="32" spans="1:14" x14ac:dyDescent="0.25">
      <c r="A32" s="125" t="s">
        <v>1810</v>
      </c>
      <c r="B32" s="126" t="s">
        <v>1001</v>
      </c>
      <c r="C32" s="127" t="s">
        <v>971</v>
      </c>
      <c r="D32" s="252" t="s">
        <v>546</v>
      </c>
      <c r="E32" s="129" t="s">
        <v>544</v>
      </c>
      <c r="F32" s="130" t="s">
        <v>998</v>
      </c>
      <c r="G32" s="252" t="s">
        <v>1002</v>
      </c>
      <c r="H32" s="131" t="str">
        <f>IF(AND(ISBLANK('CE1'!T18),$I$32&lt;&gt;"Z"),"",'CE1'!T18)</f>
        <v/>
      </c>
      <c r="I32" s="131" t="str">
        <f>IF(ISBLANK('CE1'!U18),"",'CE1'!U18)</f>
        <v/>
      </c>
      <c r="J32" s="132" t="s">
        <v>544</v>
      </c>
      <c r="K32" s="131" t="str">
        <f>IF(AND(ISBLANK('CE3'!AI19),$L$32&lt;&gt;"Z"),"",'CE3'!AI19)</f>
        <v/>
      </c>
      <c r="L32" s="131" t="str">
        <f>IF(ISBLANK('CE3'!AJ19),"",'CE3'!AJ19)</f>
        <v/>
      </c>
      <c r="M32" s="133" t="str">
        <f t="shared" si="0"/>
        <v>OK</v>
      </c>
      <c r="N32" s="134"/>
    </row>
    <row r="33" spans="1:14" x14ac:dyDescent="0.25">
      <c r="A33" s="125" t="s">
        <v>1810</v>
      </c>
      <c r="B33" s="126" t="s">
        <v>1003</v>
      </c>
      <c r="C33" s="127" t="s">
        <v>971</v>
      </c>
      <c r="D33" s="252" t="s">
        <v>546</v>
      </c>
      <c r="E33" s="129" t="s">
        <v>544</v>
      </c>
      <c r="F33" s="130" t="s">
        <v>998</v>
      </c>
      <c r="G33" s="252" t="s">
        <v>1004</v>
      </c>
      <c r="H33" s="131" t="str">
        <f>IF(AND(ISBLANK('CE1'!T18),$I$33&lt;&gt;"Z"),"",'CE1'!T18)</f>
        <v/>
      </c>
      <c r="I33" s="131" t="str">
        <f>IF(ISBLANK('CE1'!U18),"",'CE1'!U18)</f>
        <v/>
      </c>
      <c r="J33" s="132" t="s">
        <v>544</v>
      </c>
      <c r="K33" s="131" t="str">
        <f>IF(AND(ISBLANK('CE3'!Z19),$L$33&lt;&gt;"Z"),"",'CE3'!Z19)</f>
        <v/>
      </c>
      <c r="L33" s="131" t="str">
        <f>IF(ISBLANK('CE3'!AA19),"",'CE3'!AA19)</f>
        <v/>
      </c>
      <c r="M33" s="133" t="str">
        <f t="shared" si="0"/>
        <v>OK</v>
      </c>
      <c r="N33" s="134"/>
    </row>
    <row r="34" spans="1:14" x14ac:dyDescent="0.25">
      <c r="A34" s="125" t="s">
        <v>1810</v>
      </c>
      <c r="B34" s="126" t="s">
        <v>1005</v>
      </c>
      <c r="C34" s="127" t="s">
        <v>971</v>
      </c>
      <c r="D34" s="252" t="s">
        <v>547</v>
      </c>
      <c r="E34" s="129" t="s">
        <v>544</v>
      </c>
      <c r="F34" s="130" t="s">
        <v>998</v>
      </c>
      <c r="G34" s="252" t="s">
        <v>1006</v>
      </c>
      <c r="H34" s="131" t="str">
        <f>IF(AND(ISBLANK('CE1'!T21),$I$34&lt;&gt;"Z"),"",'CE1'!T21)</f>
        <v/>
      </c>
      <c r="I34" s="131" t="str">
        <f>IF(ISBLANK('CE1'!U21),"",'CE1'!U21)</f>
        <v/>
      </c>
      <c r="J34" s="132" t="s">
        <v>544</v>
      </c>
      <c r="K34" s="131" t="str">
        <f>IF(AND(ISBLANK('CE3'!AI20),$L$34&lt;&gt;"Z"),"",'CE3'!AI20)</f>
        <v/>
      </c>
      <c r="L34" s="131" t="str">
        <f>IF(ISBLANK('CE3'!AJ20),"",'CE3'!AJ20)</f>
        <v/>
      </c>
      <c r="M34" s="133" t="str">
        <f t="shared" si="0"/>
        <v>OK</v>
      </c>
      <c r="N34" s="134"/>
    </row>
    <row r="35" spans="1:14" x14ac:dyDescent="0.25">
      <c r="A35" s="125" t="s">
        <v>1810</v>
      </c>
      <c r="B35" s="126" t="s">
        <v>1007</v>
      </c>
      <c r="C35" s="127" t="s">
        <v>971</v>
      </c>
      <c r="D35" s="252" t="s">
        <v>547</v>
      </c>
      <c r="E35" s="129" t="s">
        <v>544</v>
      </c>
      <c r="F35" s="130" t="s">
        <v>998</v>
      </c>
      <c r="G35" s="252" t="s">
        <v>1008</v>
      </c>
      <c r="H35" s="131" t="str">
        <f>IF(AND(ISBLANK('CE1'!T21),$I$35&lt;&gt;"Z"),"",'CE1'!T21)</f>
        <v/>
      </c>
      <c r="I35" s="131" t="str">
        <f>IF(ISBLANK('CE1'!U21),"",'CE1'!U21)</f>
        <v/>
      </c>
      <c r="J35" s="132" t="s">
        <v>544</v>
      </c>
      <c r="K35" s="131" t="str">
        <f>IF(AND(ISBLANK('CE3'!Z20),$L$35&lt;&gt;"Z"),"",'CE3'!Z20)</f>
        <v/>
      </c>
      <c r="L35" s="131" t="str">
        <f>IF(ISBLANK('CE3'!AA20),"",'CE3'!AA20)</f>
        <v/>
      </c>
      <c r="M35" s="133" t="str">
        <f t="shared" si="0"/>
        <v>OK</v>
      </c>
      <c r="N35" s="134"/>
    </row>
    <row r="36" spans="1:14" x14ac:dyDescent="0.25">
      <c r="A36" s="125" t="s">
        <v>1810</v>
      </c>
      <c r="B36" s="126" t="s">
        <v>1009</v>
      </c>
      <c r="C36" s="127" t="s">
        <v>971</v>
      </c>
      <c r="D36" s="252" t="s">
        <v>548</v>
      </c>
      <c r="E36" s="129" t="s">
        <v>544</v>
      </c>
      <c r="F36" s="130" t="s">
        <v>998</v>
      </c>
      <c r="G36" s="252" t="s">
        <v>1010</v>
      </c>
      <c r="H36" s="131" t="str">
        <f>IF(AND(ISBLANK('CE1'!T24),$I$36&lt;&gt;"Z"),"",'CE1'!T24)</f>
        <v/>
      </c>
      <c r="I36" s="131" t="str">
        <f>IF(ISBLANK('CE1'!U24),"",'CE1'!U24)</f>
        <v/>
      </c>
      <c r="J36" s="132" t="s">
        <v>544</v>
      </c>
      <c r="K36" s="131" t="str">
        <f>IF(AND(ISBLANK('CE3'!AI21),$L$36&lt;&gt;"Z"),"",'CE3'!AI21)</f>
        <v/>
      </c>
      <c r="L36" s="131" t="str">
        <f>IF(ISBLANK('CE3'!AJ21),"",'CE3'!AJ21)</f>
        <v/>
      </c>
      <c r="M36" s="133" t="str">
        <f t="shared" si="0"/>
        <v>OK</v>
      </c>
      <c r="N36" s="134"/>
    </row>
    <row r="37" spans="1:14" x14ac:dyDescent="0.25">
      <c r="A37" s="125" t="s">
        <v>1810</v>
      </c>
      <c r="B37" s="126" t="s">
        <v>1011</v>
      </c>
      <c r="C37" s="127" t="s">
        <v>971</v>
      </c>
      <c r="D37" s="252" t="s">
        <v>548</v>
      </c>
      <c r="E37" s="129" t="s">
        <v>544</v>
      </c>
      <c r="F37" s="130" t="s">
        <v>998</v>
      </c>
      <c r="G37" s="252" t="s">
        <v>565</v>
      </c>
      <c r="H37" s="131" t="str">
        <f>IF(AND(ISBLANK('CE1'!T24),$I$37&lt;&gt;"Z"),"",'CE1'!T24)</f>
        <v/>
      </c>
      <c r="I37" s="131" t="str">
        <f>IF(ISBLANK('CE1'!U24),"",'CE1'!U24)</f>
        <v/>
      </c>
      <c r="J37" s="132" t="s">
        <v>544</v>
      </c>
      <c r="K37" s="131" t="str">
        <f>IF(AND(ISBLANK('CE3'!Z21),$L$37&lt;&gt;"Z"),"",'CE3'!Z21)</f>
        <v/>
      </c>
      <c r="L37" s="131" t="str">
        <f>IF(ISBLANK('CE3'!AA21),"",'CE3'!AA21)</f>
        <v/>
      </c>
      <c r="M37" s="133" t="str">
        <f t="shared" si="0"/>
        <v>OK</v>
      </c>
      <c r="N37" s="134"/>
    </row>
    <row r="38" spans="1:14" x14ac:dyDescent="0.25">
      <c r="A38" s="125" t="s">
        <v>1810</v>
      </c>
      <c r="B38" s="126" t="s">
        <v>1012</v>
      </c>
      <c r="C38" s="127" t="s">
        <v>971</v>
      </c>
      <c r="D38" s="252" t="s">
        <v>549</v>
      </c>
      <c r="E38" s="129" t="s">
        <v>544</v>
      </c>
      <c r="F38" s="130" t="s">
        <v>998</v>
      </c>
      <c r="G38" s="252" t="s">
        <v>581</v>
      </c>
      <c r="H38" s="131" t="str">
        <f>IF(AND(ISBLANK('CE1'!T25),$I$38&lt;&gt;"Z"),"",'CE1'!T25)</f>
        <v/>
      </c>
      <c r="I38" s="131" t="str">
        <f>IF(ISBLANK('CE1'!U25),"",'CE1'!U25)</f>
        <v/>
      </c>
      <c r="J38" s="132" t="s">
        <v>544</v>
      </c>
      <c r="K38" s="131" t="str">
        <f>IF(AND(ISBLANK('CE3'!AI13),$L$38&lt;&gt;"Z"),"",'CE3'!AI13)</f>
        <v/>
      </c>
      <c r="L38" s="131" t="str">
        <f>IF(ISBLANK('CE3'!AJ13),"",'CE3'!AJ13)</f>
        <v/>
      </c>
      <c r="M38" s="133" t="str">
        <f t="shared" si="0"/>
        <v>OK</v>
      </c>
      <c r="N38" s="134"/>
    </row>
    <row r="39" spans="1:14" x14ac:dyDescent="0.25">
      <c r="A39" s="125" t="s">
        <v>1810</v>
      </c>
      <c r="B39" s="126" t="s">
        <v>1013</v>
      </c>
      <c r="C39" s="127" t="s">
        <v>971</v>
      </c>
      <c r="D39" s="252" t="s">
        <v>549</v>
      </c>
      <c r="E39" s="129" t="s">
        <v>544</v>
      </c>
      <c r="F39" s="130" t="s">
        <v>998</v>
      </c>
      <c r="G39" s="252" t="s">
        <v>1014</v>
      </c>
      <c r="H39" s="131" t="str">
        <f>IF(AND(ISBLANK('CE1'!T25),$I$39&lt;&gt;"Z"),"",'CE1'!T25)</f>
        <v/>
      </c>
      <c r="I39" s="131" t="str">
        <f>IF(ISBLANK('CE1'!U25),"",'CE1'!U25)</f>
        <v/>
      </c>
      <c r="J39" s="132" t="s">
        <v>544</v>
      </c>
      <c r="K39" s="131" t="str">
        <f>IF(AND(ISBLANK('CE3'!Z13),$L$39&lt;&gt;"Z"),"",'CE3'!Z13)</f>
        <v/>
      </c>
      <c r="L39" s="131" t="str">
        <f>IF(ISBLANK('CE3'!AA13),"",'CE3'!AA13)</f>
        <v/>
      </c>
      <c r="M39" s="133" t="str">
        <f t="shared" si="0"/>
        <v>OK</v>
      </c>
      <c r="N39" s="134"/>
    </row>
    <row r="40" spans="1:14" x14ac:dyDescent="0.25">
      <c r="A40" s="125" t="s">
        <v>1810</v>
      </c>
      <c r="B40" s="126" t="s">
        <v>1015</v>
      </c>
      <c r="C40" s="127" t="s">
        <v>971</v>
      </c>
      <c r="D40" s="252" t="s">
        <v>550</v>
      </c>
      <c r="E40" s="129" t="s">
        <v>544</v>
      </c>
      <c r="F40" s="130" t="s">
        <v>998</v>
      </c>
      <c r="G40" s="252" t="s">
        <v>582</v>
      </c>
      <c r="H40" s="131" t="str">
        <f>IF(AND(ISBLANK('CE1'!T26),$I$40&lt;&gt;"Z"),"",'CE1'!T26)</f>
        <v/>
      </c>
      <c r="I40" s="131" t="str">
        <f>IF(ISBLANK('CE1'!U26),"",'CE1'!U26)</f>
        <v/>
      </c>
      <c r="J40" s="132" t="s">
        <v>544</v>
      </c>
      <c r="K40" s="131" t="str">
        <f>IF(AND(ISBLANK('CE3'!AI14),$L$40&lt;&gt;"Z"),"",'CE3'!AI14)</f>
        <v/>
      </c>
      <c r="L40" s="131" t="str">
        <f>IF(ISBLANK('CE3'!AJ14),"",'CE3'!AJ14)</f>
        <v/>
      </c>
      <c r="M40" s="133" t="str">
        <f t="shared" si="0"/>
        <v>OK</v>
      </c>
      <c r="N40" s="134"/>
    </row>
    <row r="41" spans="1:14" x14ac:dyDescent="0.25">
      <c r="A41" s="125" t="s">
        <v>1810</v>
      </c>
      <c r="B41" s="126" t="s">
        <v>1016</v>
      </c>
      <c r="C41" s="127" t="s">
        <v>971</v>
      </c>
      <c r="D41" s="252" t="s">
        <v>550</v>
      </c>
      <c r="E41" s="129" t="s">
        <v>544</v>
      </c>
      <c r="F41" s="130" t="s">
        <v>998</v>
      </c>
      <c r="G41" s="252" t="s">
        <v>1017</v>
      </c>
      <c r="H41" s="131" t="str">
        <f>IF(AND(ISBLANK('CE1'!T26),$I$41&lt;&gt;"Z"),"",'CE1'!T26)</f>
        <v/>
      </c>
      <c r="I41" s="131" t="str">
        <f>IF(ISBLANK('CE1'!U26),"",'CE1'!U26)</f>
        <v/>
      </c>
      <c r="J41" s="132" t="s">
        <v>544</v>
      </c>
      <c r="K41" s="131" t="str">
        <f>IF(AND(ISBLANK('CE3'!Z14),$L$41&lt;&gt;"Z"),"",'CE3'!Z14)</f>
        <v/>
      </c>
      <c r="L41" s="131" t="str">
        <f>IF(ISBLANK('CE3'!AA14),"",'CE3'!AA14)</f>
        <v/>
      </c>
      <c r="M41" s="133" t="str">
        <f t="shared" si="0"/>
        <v>OK</v>
      </c>
      <c r="N41" s="134"/>
    </row>
    <row r="42" spans="1:14" x14ac:dyDescent="0.25">
      <c r="A42" s="125" t="s">
        <v>1810</v>
      </c>
      <c r="B42" s="126" t="s">
        <v>1018</v>
      </c>
      <c r="C42" s="127" t="s">
        <v>971</v>
      </c>
      <c r="D42" s="252" t="s">
        <v>551</v>
      </c>
      <c r="E42" s="129" t="s">
        <v>544</v>
      </c>
      <c r="F42" s="130" t="s">
        <v>998</v>
      </c>
      <c r="G42" s="252" t="s">
        <v>584</v>
      </c>
      <c r="H42" s="131" t="str">
        <f>IF(AND(ISBLANK('CE1'!T27),$I$42&lt;&gt;"Z"),"",'CE1'!T27)</f>
        <v/>
      </c>
      <c r="I42" s="131" t="str">
        <f>IF(ISBLANK('CE1'!U27),"",'CE1'!U27)</f>
        <v/>
      </c>
      <c r="J42" s="132" t="s">
        <v>544</v>
      </c>
      <c r="K42" s="131" t="str">
        <f>IF(AND(ISBLANK('CE3'!AI16),$L$42&lt;&gt;"Z"),"",'CE3'!AI16)</f>
        <v/>
      </c>
      <c r="L42" s="131" t="str">
        <f>IF(ISBLANK('CE3'!AJ16),"",'CE3'!AJ16)</f>
        <v/>
      </c>
      <c r="M42" s="133" t="str">
        <f t="shared" si="0"/>
        <v>OK</v>
      </c>
      <c r="N42" s="134"/>
    </row>
    <row r="43" spans="1:14" x14ac:dyDescent="0.25">
      <c r="A43" s="125" t="s">
        <v>1810</v>
      </c>
      <c r="B43" s="126" t="s">
        <v>1019</v>
      </c>
      <c r="C43" s="127" t="s">
        <v>971</v>
      </c>
      <c r="D43" s="252" t="s">
        <v>551</v>
      </c>
      <c r="E43" s="129" t="s">
        <v>544</v>
      </c>
      <c r="F43" s="130" t="s">
        <v>998</v>
      </c>
      <c r="G43" s="252" t="s">
        <v>1020</v>
      </c>
      <c r="H43" s="131" t="str">
        <f>IF(AND(ISBLANK('CE1'!T27),$I$43&lt;&gt;"Z"),"",'CE1'!T27)</f>
        <v/>
      </c>
      <c r="I43" s="131" t="str">
        <f>IF(ISBLANK('CE1'!U27),"",'CE1'!U27)</f>
        <v/>
      </c>
      <c r="J43" s="132" t="s">
        <v>544</v>
      </c>
      <c r="K43" s="131" t="str">
        <f>IF(AND(ISBLANK('CE3'!AI22),$L$43&lt;&gt;"Z"),"",'CE3'!AI22)</f>
        <v/>
      </c>
      <c r="L43" s="131" t="str">
        <f>IF(ISBLANK('CE3'!AJ22),"",'CE3'!AJ22)</f>
        <v/>
      </c>
      <c r="M43" s="133" t="str">
        <f t="shared" si="0"/>
        <v>OK</v>
      </c>
      <c r="N43" s="134"/>
    </row>
    <row r="44" spans="1:14" x14ac:dyDescent="0.25">
      <c r="A44" s="125" t="s">
        <v>1810</v>
      </c>
      <c r="B44" s="126" t="s">
        <v>1021</v>
      </c>
      <c r="C44" s="127" t="s">
        <v>971</v>
      </c>
      <c r="D44" s="252" t="s">
        <v>551</v>
      </c>
      <c r="E44" s="129" t="s">
        <v>544</v>
      </c>
      <c r="F44" s="130" t="s">
        <v>998</v>
      </c>
      <c r="G44" s="252" t="s">
        <v>1022</v>
      </c>
      <c r="H44" s="131" t="str">
        <f>IF(AND(ISBLANK('CE1'!T27),$I$44&lt;&gt;"Z"),"",'CE1'!T27)</f>
        <v/>
      </c>
      <c r="I44" s="131" t="str">
        <f>IF(ISBLANK('CE1'!U27),"",'CE1'!U27)</f>
        <v/>
      </c>
      <c r="J44" s="132" t="s">
        <v>544</v>
      </c>
      <c r="K44" s="131" t="str">
        <f>IF(AND(ISBLANK('CE3'!AI29),$L$44&lt;&gt;"Z"),"",'CE3'!AI29)</f>
        <v/>
      </c>
      <c r="L44" s="131" t="str">
        <f>IF(ISBLANK('CE3'!AJ29),"",'CE3'!AJ29)</f>
        <v/>
      </c>
      <c r="M44" s="133" t="str">
        <f t="shared" si="0"/>
        <v>OK</v>
      </c>
      <c r="N44" s="134"/>
    </row>
    <row r="45" spans="1:14" x14ac:dyDescent="0.25">
      <c r="A45" s="125" t="s">
        <v>1810</v>
      </c>
      <c r="B45" s="126" t="s">
        <v>1023</v>
      </c>
      <c r="C45" s="127" t="s">
        <v>971</v>
      </c>
      <c r="D45" s="252" t="s">
        <v>551</v>
      </c>
      <c r="E45" s="129" t="s">
        <v>544</v>
      </c>
      <c r="F45" s="130" t="s">
        <v>998</v>
      </c>
      <c r="G45" s="252" t="s">
        <v>577</v>
      </c>
      <c r="H45" s="131" t="str">
        <f>IF(AND(ISBLANK('CE1'!T27),$I$45&lt;&gt;"Z"),"",'CE1'!T27)</f>
        <v/>
      </c>
      <c r="I45" s="131" t="str">
        <f>IF(ISBLANK('CE1'!U27),"",'CE1'!U27)</f>
        <v/>
      </c>
      <c r="J45" s="132" t="s">
        <v>544</v>
      </c>
      <c r="K45" s="131" t="str">
        <f>IF(AND(ISBLANK('CE3'!Z16),$L$45&lt;&gt;"Z"),"",'CE3'!Z16)</f>
        <v/>
      </c>
      <c r="L45" s="131" t="str">
        <f>IF(ISBLANK('CE3'!AA16),"",'CE3'!AA16)</f>
        <v/>
      </c>
      <c r="M45" s="133" t="str">
        <f t="shared" si="0"/>
        <v>OK</v>
      </c>
      <c r="N45" s="134"/>
    </row>
    <row r="46" spans="1:14" x14ac:dyDescent="0.25">
      <c r="A46" s="125" t="s">
        <v>1810</v>
      </c>
      <c r="B46" s="126" t="s">
        <v>1024</v>
      </c>
      <c r="C46" s="127" t="s">
        <v>971</v>
      </c>
      <c r="D46" s="252" t="s">
        <v>551</v>
      </c>
      <c r="E46" s="129" t="s">
        <v>544</v>
      </c>
      <c r="F46" s="130" t="s">
        <v>998</v>
      </c>
      <c r="G46" s="252" t="s">
        <v>578</v>
      </c>
      <c r="H46" s="131" t="str">
        <f>IF(AND(ISBLANK('CE1'!T27),$I$46&lt;&gt;"Z"),"",'CE1'!T27)</f>
        <v/>
      </c>
      <c r="I46" s="131" t="str">
        <f>IF(ISBLANK('CE1'!U27),"",'CE1'!U27)</f>
        <v/>
      </c>
      <c r="J46" s="132" t="s">
        <v>544</v>
      </c>
      <c r="K46" s="131" t="str">
        <f>IF(AND(ISBLANK('CE3'!Z22),$L$46&lt;&gt;"Z"),"",'CE3'!Z22)</f>
        <v/>
      </c>
      <c r="L46" s="131" t="str">
        <f>IF(ISBLANK('CE3'!AA22),"",'CE3'!AA22)</f>
        <v/>
      </c>
      <c r="M46" s="133" t="str">
        <f t="shared" si="0"/>
        <v>OK</v>
      </c>
      <c r="N46" s="134"/>
    </row>
    <row r="47" spans="1:14" x14ac:dyDescent="0.25">
      <c r="A47" s="125" t="s">
        <v>1810</v>
      </c>
      <c r="B47" s="126" t="s">
        <v>1025</v>
      </c>
      <c r="C47" s="127" t="s">
        <v>971</v>
      </c>
      <c r="D47" s="252" t="s">
        <v>551</v>
      </c>
      <c r="E47" s="129" t="s">
        <v>544</v>
      </c>
      <c r="F47" s="130" t="s">
        <v>998</v>
      </c>
      <c r="G47" s="252" t="s">
        <v>1026</v>
      </c>
      <c r="H47" s="131" t="str">
        <f>IF(AND(ISBLANK('CE1'!T27),$I$47&lt;&gt;"Z"),"",'CE1'!T27)</f>
        <v/>
      </c>
      <c r="I47" s="131" t="str">
        <f>IF(ISBLANK('CE1'!U27),"",'CE1'!U27)</f>
        <v/>
      </c>
      <c r="J47" s="132" t="s">
        <v>544</v>
      </c>
      <c r="K47" s="131" t="str">
        <f>IF(AND(ISBLANK('CE3'!Z29),$L$47&lt;&gt;"Z"),"",'CE3'!Z29)</f>
        <v/>
      </c>
      <c r="L47" s="131" t="str">
        <f>IF(ISBLANK('CE3'!AA29),"",'CE3'!AA29)</f>
        <v/>
      </c>
      <c r="M47" s="133" t="str">
        <f t="shared" si="0"/>
        <v>OK</v>
      </c>
      <c r="N47" s="134"/>
    </row>
    <row r="48" spans="1:14" x14ac:dyDescent="0.25">
      <c r="A48" s="125" t="s">
        <v>1810</v>
      </c>
      <c r="B48" s="126" t="s">
        <v>1027</v>
      </c>
      <c r="C48" s="127" t="s">
        <v>971</v>
      </c>
      <c r="D48" s="252" t="s">
        <v>552</v>
      </c>
      <c r="E48" s="129" t="s">
        <v>544</v>
      </c>
      <c r="F48" s="130" t="s">
        <v>998</v>
      </c>
      <c r="G48" s="252" t="s">
        <v>1028</v>
      </c>
      <c r="H48" s="131" t="str">
        <f>IF(AND(ISBLANK('CE1'!T31),$I$48&lt;&gt;"Z"),"",'CE1'!T31)</f>
        <v/>
      </c>
      <c r="I48" s="131" t="str">
        <f>IF(ISBLANK('CE1'!U31),"",'CE1'!U31)</f>
        <v/>
      </c>
      <c r="J48" s="132" t="s">
        <v>544</v>
      </c>
      <c r="K48" s="131" t="str">
        <f>IF(AND(ISBLANK('CE3'!AI24),$L$48&lt;&gt;"Z"),"",'CE3'!AI24)</f>
        <v/>
      </c>
      <c r="L48" s="131" t="str">
        <f>IF(ISBLANK('CE3'!AJ24),"",'CE3'!AJ24)</f>
        <v/>
      </c>
      <c r="M48" s="133" t="str">
        <f t="shared" si="0"/>
        <v>OK</v>
      </c>
      <c r="N48" s="134"/>
    </row>
    <row r="49" spans="1:14" x14ac:dyDescent="0.25">
      <c r="A49" s="125" t="s">
        <v>1810</v>
      </c>
      <c r="B49" s="126" t="s">
        <v>1029</v>
      </c>
      <c r="C49" s="127" t="s">
        <v>971</v>
      </c>
      <c r="D49" s="252" t="s">
        <v>552</v>
      </c>
      <c r="E49" s="129" t="s">
        <v>544</v>
      </c>
      <c r="F49" s="130" t="s">
        <v>998</v>
      </c>
      <c r="G49" s="252" t="s">
        <v>1030</v>
      </c>
      <c r="H49" s="131" t="str">
        <f>IF(AND(ISBLANK('CE1'!T31),$I$49&lt;&gt;"Z"),"",'CE1'!T31)</f>
        <v/>
      </c>
      <c r="I49" s="131" t="str">
        <f>IF(ISBLANK('CE1'!U31),"",'CE1'!U31)</f>
        <v/>
      </c>
      <c r="J49" s="132" t="s">
        <v>544</v>
      </c>
      <c r="K49" s="131" t="str">
        <f>IF(AND(ISBLANK('CE3'!Z24),$L$49&lt;&gt;"Z"),"",'CE3'!Z24)</f>
        <v/>
      </c>
      <c r="L49" s="131" t="str">
        <f>IF(ISBLANK('CE3'!AA24),"",'CE3'!AA24)</f>
        <v/>
      </c>
      <c r="M49" s="133" t="str">
        <f t="shared" si="0"/>
        <v>OK</v>
      </c>
      <c r="N49" s="134"/>
    </row>
    <row r="50" spans="1:14" x14ac:dyDescent="0.25">
      <c r="A50" s="125" t="s">
        <v>1810</v>
      </c>
      <c r="B50" s="126" t="s">
        <v>1031</v>
      </c>
      <c r="C50" s="127" t="s">
        <v>971</v>
      </c>
      <c r="D50" s="252" t="s">
        <v>553</v>
      </c>
      <c r="E50" s="129" t="s">
        <v>544</v>
      </c>
      <c r="F50" s="130" t="s">
        <v>998</v>
      </c>
      <c r="G50" s="252" t="s">
        <v>1032</v>
      </c>
      <c r="H50" s="131" t="str">
        <f>IF(AND(ISBLANK('CE1'!T34),$I$50&lt;&gt;"Z"),"",'CE1'!T34)</f>
        <v/>
      </c>
      <c r="I50" s="131" t="str">
        <f>IF(ISBLANK('CE1'!U34),"",'CE1'!U34)</f>
        <v/>
      </c>
      <c r="J50" s="132" t="s">
        <v>544</v>
      </c>
      <c r="K50" s="131" t="str">
        <f>IF(AND(ISBLANK('CE3'!AI25),$L$50&lt;&gt;"Z"),"",'CE3'!AI25)</f>
        <v/>
      </c>
      <c r="L50" s="131" t="str">
        <f>IF(ISBLANK('CE3'!AJ25),"",'CE3'!AJ25)</f>
        <v/>
      </c>
      <c r="M50" s="133" t="str">
        <f t="shared" si="0"/>
        <v>OK</v>
      </c>
      <c r="N50" s="134"/>
    </row>
    <row r="51" spans="1:14" x14ac:dyDescent="0.25">
      <c r="A51" s="125" t="s">
        <v>1810</v>
      </c>
      <c r="B51" s="126" t="s">
        <v>1033</v>
      </c>
      <c r="C51" s="127" t="s">
        <v>971</v>
      </c>
      <c r="D51" s="252" t="s">
        <v>553</v>
      </c>
      <c r="E51" s="129" t="s">
        <v>544</v>
      </c>
      <c r="F51" s="130" t="s">
        <v>998</v>
      </c>
      <c r="G51" s="252" t="s">
        <v>990</v>
      </c>
      <c r="H51" s="131" t="str">
        <f>IF(AND(ISBLANK('CE1'!T34),$I$51&lt;&gt;"Z"),"",'CE1'!T34)</f>
        <v/>
      </c>
      <c r="I51" s="131" t="str">
        <f>IF(ISBLANK('CE1'!U34),"",'CE1'!U34)</f>
        <v/>
      </c>
      <c r="J51" s="132" t="s">
        <v>544</v>
      </c>
      <c r="K51" s="131" t="str">
        <f>IF(AND(ISBLANK('CE3'!Z25),$L$51&lt;&gt;"Z"),"",'CE3'!Z25)</f>
        <v/>
      </c>
      <c r="L51" s="131" t="str">
        <f>IF(ISBLANK('CE3'!AA25),"",'CE3'!AA25)</f>
        <v/>
      </c>
      <c r="M51" s="133" t="str">
        <f t="shared" si="0"/>
        <v>OK</v>
      </c>
      <c r="N51" s="134"/>
    </row>
    <row r="52" spans="1:14" x14ac:dyDescent="0.25">
      <c r="A52" s="125" t="s">
        <v>1810</v>
      </c>
      <c r="B52" s="126" t="s">
        <v>1034</v>
      </c>
      <c r="C52" s="127" t="s">
        <v>971</v>
      </c>
      <c r="D52" s="252" t="s">
        <v>554</v>
      </c>
      <c r="E52" s="129" t="s">
        <v>544</v>
      </c>
      <c r="F52" s="130" t="s">
        <v>998</v>
      </c>
      <c r="G52" s="252" t="s">
        <v>1035</v>
      </c>
      <c r="H52" s="131" t="str">
        <f>IF(AND(ISBLANK('CE1'!T37),$I$52&lt;&gt;"Z"),"",'CE1'!T37)</f>
        <v/>
      </c>
      <c r="I52" s="131" t="str">
        <f>IF(ISBLANK('CE1'!U37),"",'CE1'!U37)</f>
        <v/>
      </c>
      <c r="J52" s="132" t="s">
        <v>544</v>
      </c>
      <c r="K52" s="131" t="str">
        <f>IF(AND(ISBLANK('CE3'!AI26),$L$52&lt;&gt;"Z"),"",'CE3'!AI26)</f>
        <v/>
      </c>
      <c r="L52" s="131" t="str">
        <f>IF(ISBLANK('CE3'!AJ26),"",'CE3'!AJ26)</f>
        <v/>
      </c>
      <c r="M52" s="133" t="str">
        <f t="shared" si="0"/>
        <v>OK</v>
      </c>
      <c r="N52" s="134"/>
    </row>
    <row r="53" spans="1:14" x14ac:dyDescent="0.25">
      <c r="A53" s="125" t="s">
        <v>1810</v>
      </c>
      <c r="B53" s="126" t="s">
        <v>1036</v>
      </c>
      <c r="C53" s="127" t="s">
        <v>971</v>
      </c>
      <c r="D53" s="252" t="s">
        <v>554</v>
      </c>
      <c r="E53" s="129" t="s">
        <v>544</v>
      </c>
      <c r="F53" s="130" t="s">
        <v>998</v>
      </c>
      <c r="G53" s="252" t="s">
        <v>992</v>
      </c>
      <c r="H53" s="131" t="str">
        <f>IF(AND(ISBLANK('CE1'!T37),$I$53&lt;&gt;"Z"),"",'CE1'!T37)</f>
        <v/>
      </c>
      <c r="I53" s="131" t="str">
        <f>IF(ISBLANK('CE1'!U37),"",'CE1'!U37)</f>
        <v/>
      </c>
      <c r="J53" s="132" t="s">
        <v>544</v>
      </c>
      <c r="K53" s="131" t="str">
        <f>IF(AND(ISBLANK('CE3'!Z26),$L$53&lt;&gt;"Z"),"",'CE3'!Z26)</f>
        <v/>
      </c>
      <c r="L53" s="131" t="str">
        <f>IF(ISBLANK('CE3'!AA26),"",'CE3'!AA26)</f>
        <v/>
      </c>
      <c r="M53" s="133" t="str">
        <f t="shared" si="0"/>
        <v>OK</v>
      </c>
      <c r="N53" s="134"/>
    </row>
    <row r="54" spans="1:14" x14ac:dyDescent="0.25">
      <c r="A54" s="125" t="s">
        <v>1810</v>
      </c>
      <c r="B54" s="126" t="s">
        <v>1037</v>
      </c>
      <c r="C54" s="127" t="s">
        <v>971</v>
      </c>
      <c r="D54" s="252" t="s">
        <v>555</v>
      </c>
      <c r="E54" s="129" t="s">
        <v>544</v>
      </c>
      <c r="F54" s="130" t="s">
        <v>998</v>
      </c>
      <c r="G54" s="252" t="s">
        <v>1038</v>
      </c>
      <c r="H54" s="131" t="str">
        <f>IF(AND(ISBLANK('CE1'!T40),$I$54&lt;&gt;"Z"),"",'CE1'!T40)</f>
        <v/>
      </c>
      <c r="I54" s="131" t="str">
        <f>IF(ISBLANK('CE1'!U40),"",'CE1'!U40)</f>
        <v/>
      </c>
      <c r="J54" s="132" t="s">
        <v>544</v>
      </c>
      <c r="K54" s="131" t="str">
        <f>IF(AND(ISBLANK('CE3'!AI27),$L$54&lt;&gt;"Z"),"",'CE3'!AI27)</f>
        <v/>
      </c>
      <c r="L54" s="131" t="str">
        <f>IF(ISBLANK('CE3'!AJ27),"",'CE3'!AJ27)</f>
        <v/>
      </c>
      <c r="M54" s="133" t="str">
        <f t="shared" si="0"/>
        <v>OK</v>
      </c>
      <c r="N54" s="134"/>
    </row>
    <row r="55" spans="1:14" x14ac:dyDescent="0.25">
      <c r="A55" s="125" t="s">
        <v>1810</v>
      </c>
      <c r="B55" s="126" t="s">
        <v>1039</v>
      </c>
      <c r="C55" s="127" t="s">
        <v>971</v>
      </c>
      <c r="D55" s="252" t="s">
        <v>555</v>
      </c>
      <c r="E55" s="129" t="s">
        <v>544</v>
      </c>
      <c r="F55" s="130" t="s">
        <v>998</v>
      </c>
      <c r="G55" s="252" t="s">
        <v>994</v>
      </c>
      <c r="H55" s="131" t="str">
        <f>IF(AND(ISBLANK('CE1'!T40),$I$55&lt;&gt;"Z"),"",'CE1'!T40)</f>
        <v/>
      </c>
      <c r="I55" s="131" t="str">
        <f>IF(ISBLANK('CE1'!U40),"",'CE1'!U40)</f>
        <v/>
      </c>
      <c r="J55" s="132" t="s">
        <v>544</v>
      </c>
      <c r="K55" s="131" t="str">
        <f>IF(AND(ISBLANK('CE3'!Z27),$L$55&lt;&gt;"Z"),"",'CE3'!Z27)</f>
        <v/>
      </c>
      <c r="L55" s="131" t="str">
        <f>IF(ISBLANK('CE3'!AA27),"",'CE3'!AA27)</f>
        <v/>
      </c>
      <c r="M55" s="133" t="str">
        <f t="shared" si="0"/>
        <v>OK</v>
      </c>
      <c r="N55" s="134"/>
    </row>
    <row r="56" spans="1:14" x14ac:dyDescent="0.25">
      <c r="A56" s="125" t="s">
        <v>1810</v>
      </c>
      <c r="B56" s="126" t="s">
        <v>1040</v>
      </c>
      <c r="C56" s="127" t="s">
        <v>971</v>
      </c>
      <c r="D56" s="252" t="s">
        <v>556</v>
      </c>
      <c r="E56" s="129" t="s">
        <v>544</v>
      </c>
      <c r="F56" s="130" t="s">
        <v>998</v>
      </c>
      <c r="G56" s="252" t="s">
        <v>1041</v>
      </c>
      <c r="H56" s="131" t="str">
        <f>IF(AND(ISBLANK('CE1'!T43),$I$56&lt;&gt;"Z"),"",'CE1'!T43)</f>
        <v/>
      </c>
      <c r="I56" s="131" t="str">
        <f>IF(ISBLANK('CE1'!U43),"",'CE1'!U43)</f>
        <v/>
      </c>
      <c r="J56" s="132" t="s">
        <v>544</v>
      </c>
      <c r="K56" s="131" t="str">
        <f>IF(AND(ISBLANK('CE3'!AI28),$L$56&lt;&gt;"Z"),"",'CE3'!AI28)</f>
        <v/>
      </c>
      <c r="L56" s="131" t="str">
        <f>IF(ISBLANK('CE3'!AJ28),"",'CE3'!AJ28)</f>
        <v/>
      </c>
      <c r="M56" s="133" t="str">
        <f t="shared" si="0"/>
        <v>OK</v>
      </c>
      <c r="N56" s="134"/>
    </row>
    <row r="57" spans="1:14" x14ac:dyDescent="0.25">
      <c r="A57" s="125" t="s">
        <v>1810</v>
      </c>
      <c r="B57" s="126" t="s">
        <v>1042</v>
      </c>
      <c r="C57" s="127" t="s">
        <v>971</v>
      </c>
      <c r="D57" s="252" t="s">
        <v>556</v>
      </c>
      <c r="E57" s="129" t="s">
        <v>544</v>
      </c>
      <c r="F57" s="130" t="s">
        <v>998</v>
      </c>
      <c r="G57" s="252" t="s">
        <v>579</v>
      </c>
      <c r="H57" s="131" t="str">
        <f>IF(AND(ISBLANK('CE1'!T43),$I$57&lt;&gt;"Z"),"",'CE1'!T43)</f>
        <v/>
      </c>
      <c r="I57" s="131" t="str">
        <f>IF(ISBLANK('CE1'!U43),"",'CE1'!U43)</f>
        <v/>
      </c>
      <c r="J57" s="132" t="s">
        <v>544</v>
      </c>
      <c r="K57" s="131" t="str">
        <f>IF(AND(ISBLANK('CE3'!Z28),$L$57&lt;&gt;"Z"),"",'CE3'!Z28)</f>
        <v/>
      </c>
      <c r="L57" s="131" t="str">
        <f>IF(ISBLANK('CE3'!AA28),"",'CE3'!AA28)</f>
        <v/>
      </c>
      <c r="M57" s="133" t="str">
        <f t="shared" si="0"/>
        <v>OK</v>
      </c>
      <c r="N57" s="134"/>
    </row>
    <row r="58" spans="1:14" x14ac:dyDescent="0.25">
      <c r="A58" s="125" t="s">
        <v>1810</v>
      </c>
      <c r="B58" s="126" t="s">
        <v>1043</v>
      </c>
      <c r="C58" s="127" t="s">
        <v>971</v>
      </c>
      <c r="D58" s="252" t="s">
        <v>549</v>
      </c>
      <c r="E58" s="129" t="s">
        <v>544</v>
      </c>
      <c r="F58" s="130" t="s">
        <v>503</v>
      </c>
      <c r="G58" s="252" t="s">
        <v>578</v>
      </c>
      <c r="H58" s="131" t="str">
        <f>IF(AND(ISBLANK('CE1'!T25),$I$58&lt;&gt;"Z"),"",'CE1'!T25)</f>
        <v/>
      </c>
      <c r="I58" s="131" t="str">
        <f>IF(ISBLANK('CE1'!U25),"",'CE1'!U25)</f>
        <v/>
      </c>
      <c r="J58" s="132" t="s">
        <v>544</v>
      </c>
      <c r="K58" s="131" t="str">
        <f>IF(AND(ISBLANK('CE4'!Z22),$L$58&lt;&gt;"Z"),"",'CE4'!Z22)</f>
        <v/>
      </c>
      <c r="L58" s="131" t="str">
        <f>IF(ISBLANK('CE4'!AA22),"",'CE4'!AA22)</f>
        <v/>
      </c>
      <c r="M58" s="133" t="str">
        <f t="shared" si="0"/>
        <v>OK</v>
      </c>
      <c r="N58" s="134"/>
    </row>
    <row r="59" spans="1:14" x14ac:dyDescent="0.25">
      <c r="A59" s="125" t="s">
        <v>1810</v>
      </c>
      <c r="B59" s="126" t="s">
        <v>1044</v>
      </c>
      <c r="C59" s="127" t="s">
        <v>971</v>
      </c>
      <c r="D59" s="252" t="s">
        <v>550</v>
      </c>
      <c r="E59" s="129" t="s">
        <v>544</v>
      </c>
      <c r="F59" s="130" t="s">
        <v>503</v>
      </c>
      <c r="G59" s="252" t="s">
        <v>996</v>
      </c>
      <c r="H59" s="131" t="str">
        <f>IF(AND(ISBLANK('CE1'!T26),$I$59&lt;&gt;"Z"),"",'CE1'!T26)</f>
        <v/>
      </c>
      <c r="I59" s="131" t="str">
        <f>IF(ISBLANK('CE1'!U26),"",'CE1'!U26)</f>
        <v/>
      </c>
      <c r="J59" s="132" t="s">
        <v>544</v>
      </c>
      <c r="K59" s="131" t="str">
        <f>IF(AND(ISBLANK('CE4'!Z23),$L$59&lt;&gt;"Z"),"",'CE4'!Z23)</f>
        <v/>
      </c>
      <c r="L59" s="131" t="str">
        <f>IF(ISBLANK('CE4'!AA23),"",'CE4'!AA23)</f>
        <v/>
      </c>
      <c r="M59" s="133" t="str">
        <f t="shared" si="0"/>
        <v>OK</v>
      </c>
      <c r="N59" s="134"/>
    </row>
    <row r="60" spans="1:14" x14ac:dyDescent="0.25">
      <c r="A60" s="125" t="s">
        <v>1810</v>
      </c>
      <c r="B60" s="126" t="s">
        <v>1045</v>
      </c>
      <c r="C60" s="127" t="s">
        <v>971</v>
      </c>
      <c r="D60" s="252" t="s">
        <v>551</v>
      </c>
      <c r="E60" s="129" t="s">
        <v>544</v>
      </c>
      <c r="F60" s="130" t="s">
        <v>503</v>
      </c>
      <c r="G60" s="252" t="s">
        <v>1030</v>
      </c>
      <c r="H60" s="131" t="str">
        <f>IF(AND(ISBLANK('CE1'!T27),$I$60&lt;&gt;"Z"),"",'CE1'!T27)</f>
        <v/>
      </c>
      <c r="I60" s="131" t="str">
        <f>IF(ISBLANK('CE1'!U27),"",'CE1'!U27)</f>
        <v/>
      </c>
      <c r="J60" s="132" t="s">
        <v>544</v>
      </c>
      <c r="K60" s="131" t="str">
        <f>IF(AND(ISBLANK('CE4'!Z24),$L$60&lt;&gt;"Z"),"",'CE4'!Z24)</f>
        <v/>
      </c>
      <c r="L60" s="131" t="str">
        <f>IF(ISBLANK('CE4'!AA24),"",'CE4'!AA24)</f>
        <v/>
      </c>
      <c r="M60" s="133" t="str">
        <f t="shared" si="0"/>
        <v>OK</v>
      </c>
      <c r="N60" s="134"/>
    </row>
    <row r="61" spans="1:14" x14ac:dyDescent="0.25">
      <c r="A61" s="125" t="s">
        <v>1810</v>
      </c>
      <c r="B61" s="126" t="s">
        <v>1046</v>
      </c>
      <c r="C61" s="127" t="s">
        <v>971</v>
      </c>
      <c r="D61" s="252" t="s">
        <v>549</v>
      </c>
      <c r="E61" s="129" t="s">
        <v>544</v>
      </c>
      <c r="F61" s="130" t="s">
        <v>1047</v>
      </c>
      <c r="G61" s="252" t="s">
        <v>578</v>
      </c>
      <c r="H61" s="131" t="str">
        <f>IF(AND(ISBLANK('CE1'!T25),$I$61&lt;&gt;"Z"),"",'CE1'!T25)</f>
        <v/>
      </c>
      <c r="I61" s="131" t="str">
        <f>IF(ISBLANK('CE1'!U25),"",'CE1'!U25)</f>
        <v/>
      </c>
      <c r="J61" s="132" t="s">
        <v>544</v>
      </c>
      <c r="K61" s="131" t="str">
        <f>IF(AND(ISBLANK('CE8'!Z22),$L$61&lt;&gt;"Z"),"",'CE8'!Z22)</f>
        <v/>
      </c>
      <c r="L61" s="131" t="str">
        <f>IF(ISBLANK('CE8'!AA22),"",'CE8'!AA22)</f>
        <v/>
      </c>
      <c r="M61" s="133" t="str">
        <f t="shared" si="0"/>
        <v>OK</v>
      </c>
      <c r="N61" s="134"/>
    </row>
    <row r="62" spans="1:14" x14ac:dyDescent="0.25">
      <c r="A62" s="125" t="s">
        <v>1810</v>
      </c>
      <c r="B62" s="126" t="s">
        <v>1048</v>
      </c>
      <c r="C62" s="127" t="s">
        <v>971</v>
      </c>
      <c r="D62" s="252" t="s">
        <v>549</v>
      </c>
      <c r="E62" s="129" t="s">
        <v>544</v>
      </c>
      <c r="F62" s="130" t="s">
        <v>1047</v>
      </c>
      <c r="G62" s="252" t="s">
        <v>1049</v>
      </c>
      <c r="H62" s="131" t="str">
        <f>IF(AND(ISBLANK('CE1'!T25),$I$62&lt;&gt;"Z"),"",'CE1'!T25)</f>
        <v/>
      </c>
      <c r="I62" s="131" t="str">
        <f>IF(ISBLANK('CE1'!U25),"",'CE1'!U25)</f>
        <v/>
      </c>
      <c r="J62" s="132" t="s">
        <v>544</v>
      </c>
      <c r="K62" s="131" t="str">
        <f>IF(AND(ISBLANK('CE8'!Z35),$L$62&lt;&gt;"Z"),"",'CE8'!Z35)</f>
        <v/>
      </c>
      <c r="L62" s="131" t="str">
        <f>IF(ISBLANK('CE8'!AA35),"",'CE8'!AA35)</f>
        <v/>
      </c>
      <c r="M62" s="133" t="str">
        <f t="shared" si="0"/>
        <v>OK</v>
      </c>
      <c r="N62" s="134"/>
    </row>
    <row r="63" spans="1:14" x14ac:dyDescent="0.25">
      <c r="A63" s="125" t="s">
        <v>1810</v>
      </c>
      <c r="B63" s="126" t="s">
        <v>1050</v>
      </c>
      <c r="C63" s="127" t="s">
        <v>971</v>
      </c>
      <c r="D63" s="252" t="s">
        <v>550</v>
      </c>
      <c r="E63" s="129" t="s">
        <v>544</v>
      </c>
      <c r="F63" s="130" t="s">
        <v>1047</v>
      </c>
      <c r="G63" s="252" t="s">
        <v>996</v>
      </c>
      <c r="H63" s="131" t="str">
        <f>IF(AND(ISBLANK('CE1'!T26),$I$63&lt;&gt;"Z"),"",'CE1'!T26)</f>
        <v/>
      </c>
      <c r="I63" s="131" t="str">
        <f>IF(ISBLANK('CE1'!U26),"",'CE1'!U26)</f>
        <v/>
      </c>
      <c r="J63" s="132" t="s">
        <v>544</v>
      </c>
      <c r="K63" s="131" t="str">
        <f>IF(AND(ISBLANK('CE8'!Z23),$L$63&lt;&gt;"Z"),"",'CE8'!Z23)</f>
        <v/>
      </c>
      <c r="L63" s="131" t="str">
        <f>IF(ISBLANK('CE8'!AA23),"",'CE8'!AA23)</f>
        <v/>
      </c>
      <c r="M63" s="133" t="str">
        <f t="shared" si="0"/>
        <v>OK</v>
      </c>
      <c r="N63" s="134"/>
    </row>
    <row r="64" spans="1:14" x14ac:dyDescent="0.25">
      <c r="A64" s="125" t="s">
        <v>1810</v>
      </c>
      <c r="B64" s="126" t="s">
        <v>1051</v>
      </c>
      <c r="C64" s="127" t="s">
        <v>971</v>
      </c>
      <c r="D64" s="252" t="s">
        <v>550</v>
      </c>
      <c r="E64" s="129" t="s">
        <v>544</v>
      </c>
      <c r="F64" s="130" t="s">
        <v>1047</v>
      </c>
      <c r="G64" s="252" t="s">
        <v>1052</v>
      </c>
      <c r="H64" s="131" t="str">
        <f>IF(AND(ISBLANK('CE1'!T26),$I$64&lt;&gt;"Z"),"",'CE1'!T26)</f>
        <v/>
      </c>
      <c r="I64" s="131" t="str">
        <f>IF(ISBLANK('CE1'!U26),"",'CE1'!U26)</f>
        <v/>
      </c>
      <c r="J64" s="132" t="s">
        <v>544</v>
      </c>
      <c r="K64" s="131" t="str">
        <f>IF(AND(ISBLANK('CE8'!Z36),$L$64&lt;&gt;"Z"),"",'CE8'!Z36)</f>
        <v/>
      </c>
      <c r="L64" s="131" t="str">
        <f>IF(ISBLANK('CE8'!AA36),"",'CE8'!AA36)</f>
        <v/>
      </c>
      <c r="M64" s="133" t="str">
        <f t="shared" si="0"/>
        <v>OK</v>
      </c>
      <c r="N64" s="134"/>
    </row>
    <row r="65" spans="1:14" x14ac:dyDescent="0.25">
      <c r="A65" s="125" t="s">
        <v>1810</v>
      </c>
      <c r="B65" s="126" t="s">
        <v>1053</v>
      </c>
      <c r="C65" s="127" t="s">
        <v>971</v>
      </c>
      <c r="D65" s="252" t="s">
        <v>551</v>
      </c>
      <c r="E65" s="129" t="s">
        <v>544</v>
      </c>
      <c r="F65" s="130" t="s">
        <v>1047</v>
      </c>
      <c r="G65" s="252" t="s">
        <v>1030</v>
      </c>
      <c r="H65" s="131" t="str">
        <f>IF(AND(ISBLANK('CE1'!T27),$I$65&lt;&gt;"Z"),"",'CE1'!T27)</f>
        <v/>
      </c>
      <c r="I65" s="131" t="str">
        <f>IF(ISBLANK('CE1'!U27),"",'CE1'!U27)</f>
        <v/>
      </c>
      <c r="J65" s="132" t="s">
        <v>544</v>
      </c>
      <c r="K65" s="131" t="str">
        <f>IF(AND(ISBLANK('CE8'!Z24),$L$65&lt;&gt;"Z"),"",'CE8'!Z24)</f>
        <v/>
      </c>
      <c r="L65" s="131" t="str">
        <f>IF(ISBLANK('CE8'!AA24),"",'CE8'!AA24)</f>
        <v/>
      </c>
      <c r="M65" s="133" t="str">
        <f t="shared" si="0"/>
        <v>OK</v>
      </c>
      <c r="N65" s="134"/>
    </row>
    <row r="66" spans="1:14" x14ac:dyDescent="0.25">
      <c r="A66" s="125" t="s">
        <v>1810</v>
      </c>
      <c r="B66" s="126" t="s">
        <v>1054</v>
      </c>
      <c r="C66" s="127" t="s">
        <v>971</v>
      </c>
      <c r="D66" s="252" t="s">
        <v>551</v>
      </c>
      <c r="E66" s="129" t="s">
        <v>544</v>
      </c>
      <c r="F66" s="130" t="s">
        <v>1047</v>
      </c>
      <c r="G66" s="252" t="s">
        <v>1055</v>
      </c>
      <c r="H66" s="131" t="str">
        <f>IF(AND(ISBLANK('CE1'!T27),$I$66&lt;&gt;"Z"),"",'CE1'!T27)</f>
        <v/>
      </c>
      <c r="I66" s="131" t="str">
        <f>IF(ISBLANK('CE1'!U27),"",'CE1'!U27)</f>
        <v/>
      </c>
      <c r="J66" s="132" t="s">
        <v>544</v>
      </c>
      <c r="K66" s="131" t="str">
        <f>IF(AND(ISBLANK('CE8'!Z37),$L$66&lt;&gt;"Z"),"",'CE8'!Z37)</f>
        <v/>
      </c>
      <c r="L66" s="131" t="str">
        <f>IF(ISBLANK('CE8'!AA37),"",'CE8'!AA37)</f>
        <v/>
      </c>
      <c r="M66" s="133" t="str">
        <f t="shared" si="0"/>
        <v>OK</v>
      </c>
      <c r="N66" s="134"/>
    </row>
    <row r="67" spans="1:14" x14ac:dyDescent="0.25">
      <c r="A67" s="125" t="s">
        <v>1810</v>
      </c>
      <c r="B67" s="126" t="s">
        <v>1056</v>
      </c>
      <c r="C67" s="127" t="s">
        <v>971</v>
      </c>
      <c r="D67" s="252" t="s">
        <v>549</v>
      </c>
      <c r="E67" s="129" t="s">
        <v>544</v>
      </c>
      <c r="F67" s="130" t="s">
        <v>1057</v>
      </c>
      <c r="G67" s="252" t="s">
        <v>1058</v>
      </c>
      <c r="H67" s="131" t="str">
        <f>IF(AND(ISBLANK('CE1'!T25),$I$67&lt;&gt;"Z"),"",'CE1'!T25)</f>
        <v/>
      </c>
      <c r="I67" s="131" t="str">
        <f>IF(ISBLANK('CE1'!U25),"",'CE1'!U25)</f>
        <v/>
      </c>
      <c r="J67" s="132" t="s">
        <v>544</v>
      </c>
      <c r="K67" s="131" t="str">
        <f>IF(AND(ISBLANK('CE9'!AR13),$L$67&lt;&gt;"Z"),"",'CE9'!AR13)</f>
        <v/>
      </c>
      <c r="L67" s="131" t="str">
        <f>IF(ISBLANK('CE9'!AS13),"",'CE9'!AS13)</f>
        <v/>
      </c>
      <c r="M67" s="133" t="str">
        <f t="shared" si="0"/>
        <v>OK</v>
      </c>
      <c r="N67" s="134"/>
    </row>
    <row r="68" spans="1:14" x14ac:dyDescent="0.25">
      <c r="A68" s="125" t="s">
        <v>1810</v>
      </c>
      <c r="B68" s="126" t="s">
        <v>1059</v>
      </c>
      <c r="C68" s="127" t="s">
        <v>971</v>
      </c>
      <c r="D68" s="252" t="s">
        <v>550</v>
      </c>
      <c r="E68" s="129" t="s">
        <v>544</v>
      </c>
      <c r="F68" s="130" t="s">
        <v>1057</v>
      </c>
      <c r="G68" s="252" t="s">
        <v>1060</v>
      </c>
      <c r="H68" s="131" t="str">
        <f>IF(AND(ISBLANK('CE1'!T26),$I$68&lt;&gt;"Z"),"",'CE1'!T26)</f>
        <v/>
      </c>
      <c r="I68" s="131" t="str">
        <f>IF(ISBLANK('CE1'!U26),"",'CE1'!U26)</f>
        <v/>
      </c>
      <c r="J68" s="132" t="s">
        <v>544</v>
      </c>
      <c r="K68" s="131" t="str">
        <f>IF(AND(ISBLANK('CE9'!AR14),$L$68&lt;&gt;"Z"),"",'CE9'!AR14)</f>
        <v/>
      </c>
      <c r="L68" s="131" t="str">
        <f>IF(ISBLANK('CE9'!AS14),"",'CE9'!AS14)</f>
        <v/>
      </c>
      <c r="M68" s="133" t="str">
        <f t="shared" si="0"/>
        <v>OK</v>
      </c>
      <c r="N68" s="134"/>
    </row>
    <row r="69" spans="1:14" x14ac:dyDescent="0.25">
      <c r="A69" s="125" t="s">
        <v>1810</v>
      </c>
      <c r="B69" s="126" t="s">
        <v>1061</v>
      </c>
      <c r="C69" s="127" t="s">
        <v>971</v>
      </c>
      <c r="D69" s="252" t="s">
        <v>551</v>
      </c>
      <c r="E69" s="129" t="s">
        <v>544</v>
      </c>
      <c r="F69" s="130" t="s">
        <v>1057</v>
      </c>
      <c r="G69" s="252" t="s">
        <v>1062</v>
      </c>
      <c r="H69" s="131" t="str">
        <f>IF(AND(ISBLANK('CE1'!T27),$I$69&lt;&gt;"Z"),"",'CE1'!T27)</f>
        <v/>
      </c>
      <c r="I69" s="131" t="str">
        <f>IF(ISBLANK('CE1'!U27),"",'CE1'!U27)</f>
        <v/>
      </c>
      <c r="J69" s="132" t="s">
        <v>544</v>
      </c>
      <c r="K69" s="131" t="str">
        <f>IF(AND(ISBLANK('CE9'!AR16),$L$69&lt;&gt;"Z"),"",'CE9'!AR16)</f>
        <v/>
      </c>
      <c r="L69" s="131" t="str">
        <f>IF(ISBLANK('CE9'!AS16),"",'CE9'!AS16)</f>
        <v/>
      </c>
      <c r="M69" s="133" t="str">
        <f t="shared" si="0"/>
        <v>OK</v>
      </c>
      <c r="N69" s="134"/>
    </row>
    <row r="70" spans="1:14" x14ac:dyDescent="0.25">
      <c r="A70" s="125" t="s">
        <v>1810</v>
      </c>
      <c r="B70" s="126" t="s">
        <v>1063</v>
      </c>
      <c r="C70" s="127" t="s">
        <v>971</v>
      </c>
      <c r="D70" s="252" t="s">
        <v>551</v>
      </c>
      <c r="E70" s="129" t="s">
        <v>544</v>
      </c>
      <c r="F70" s="130" t="s">
        <v>1057</v>
      </c>
      <c r="G70" s="252" t="s">
        <v>1064</v>
      </c>
      <c r="H70" s="131" t="str">
        <f>IF(AND(ISBLANK('CE1'!T27),$I$70&lt;&gt;"Z"),"",'CE1'!T27)</f>
        <v/>
      </c>
      <c r="I70" s="131" t="str">
        <f>IF(ISBLANK('CE1'!U27),"",'CE1'!U27)</f>
        <v/>
      </c>
      <c r="J70" s="132" t="s">
        <v>544</v>
      </c>
      <c r="K70" s="131" t="str">
        <f>IF(AND(ISBLANK('CE9'!AR21),$L$70&lt;&gt;"Z"),"",'CE9'!AR21)</f>
        <v/>
      </c>
      <c r="L70" s="131" t="str">
        <f>IF(ISBLANK('CE9'!AS21),"",'CE9'!AS21)</f>
        <v/>
      </c>
      <c r="M70" s="133" t="str">
        <f t="shared" si="0"/>
        <v>OK</v>
      </c>
      <c r="N70" s="134"/>
    </row>
    <row r="71" spans="1:14" x14ac:dyDescent="0.25">
      <c r="A71" s="125" t="s">
        <v>1810</v>
      </c>
      <c r="B71" s="126" t="s">
        <v>1065</v>
      </c>
      <c r="C71" s="127" t="s">
        <v>971</v>
      </c>
      <c r="D71" s="252" t="s">
        <v>551</v>
      </c>
      <c r="E71" s="129" t="s">
        <v>544</v>
      </c>
      <c r="F71" s="130" t="s">
        <v>1057</v>
      </c>
      <c r="G71" s="252" t="s">
        <v>1066</v>
      </c>
      <c r="H71" s="131" t="str">
        <f>IF(AND(ISBLANK('CE1'!T27),$I$71&lt;&gt;"Z"),"",'CE1'!T27)</f>
        <v/>
      </c>
      <c r="I71" s="131" t="str">
        <f>IF(ISBLANK('CE1'!U27),"",'CE1'!U27)</f>
        <v/>
      </c>
      <c r="J71" s="132" t="s">
        <v>544</v>
      </c>
      <c r="K71" s="131" t="str">
        <f>IF(AND(ISBLANK('CE9'!AR26),$L$71&lt;&gt;"Z"),"",'CE9'!AR26)</f>
        <v/>
      </c>
      <c r="L71" s="131" t="str">
        <f>IF(ISBLANK('CE9'!AS26),"",'CE9'!AS26)</f>
        <v/>
      </c>
      <c r="M71" s="133" t="str">
        <f t="shared" si="0"/>
        <v>OK</v>
      </c>
      <c r="N71" s="134"/>
    </row>
    <row r="72" spans="1:14" x14ac:dyDescent="0.25">
      <c r="A72" s="125" t="s">
        <v>1810</v>
      </c>
      <c r="B72" s="126" t="s">
        <v>1067</v>
      </c>
      <c r="C72" s="127" t="s">
        <v>502</v>
      </c>
      <c r="D72" s="252" t="s">
        <v>585</v>
      </c>
      <c r="E72" s="129" t="s">
        <v>544</v>
      </c>
      <c r="F72" s="130" t="s">
        <v>998</v>
      </c>
      <c r="G72" s="252" t="s">
        <v>570</v>
      </c>
      <c r="H72" s="131" t="str">
        <f>IF(AND(ISBLANK('CE2'!T23),$I$72&lt;&gt;"Z"),"",'CE2'!T23)</f>
        <v/>
      </c>
      <c r="I72" s="131" t="str">
        <f>IF(ISBLANK('CE2'!U23),"",'CE2'!U23)</f>
        <v/>
      </c>
      <c r="J72" s="132" t="s">
        <v>544</v>
      </c>
      <c r="K72" s="131" t="str">
        <f>IF(AND(ISBLANK('CE3'!AC16),$L$72&lt;&gt;"Z"),"",'CE3'!AC16)</f>
        <v/>
      </c>
      <c r="L72" s="131" t="str">
        <f>IF(ISBLANK('CE3'!AD16),"",'CE3'!AD16)</f>
        <v/>
      </c>
      <c r="M72" s="133" t="str">
        <f t="shared" si="0"/>
        <v>OK</v>
      </c>
      <c r="N72" s="134"/>
    </row>
    <row r="73" spans="1:14" x14ac:dyDescent="0.25">
      <c r="A73" s="125" t="s">
        <v>1810</v>
      </c>
      <c r="B73" s="126" t="s">
        <v>1068</v>
      </c>
      <c r="C73" s="127" t="s">
        <v>502</v>
      </c>
      <c r="D73" s="252" t="s">
        <v>585</v>
      </c>
      <c r="E73" s="129" t="s">
        <v>544</v>
      </c>
      <c r="F73" s="130" t="s">
        <v>998</v>
      </c>
      <c r="G73" s="252" t="s">
        <v>1069</v>
      </c>
      <c r="H73" s="131" t="str">
        <f>IF(AND(ISBLANK('CE2'!T23),$I$73&lt;&gt;"Z"),"",'CE2'!T23)</f>
        <v/>
      </c>
      <c r="I73" s="131" t="str">
        <f>IF(ISBLANK('CE2'!U23),"",'CE2'!U23)</f>
        <v/>
      </c>
      <c r="J73" s="132" t="s">
        <v>544</v>
      </c>
      <c r="K73" s="131" t="str">
        <f>IF(AND(ISBLANK('CE3'!AC22),$L$73&lt;&gt;"Z"),"",'CE3'!AC22)</f>
        <v/>
      </c>
      <c r="L73" s="131" t="str">
        <f>IF(ISBLANK('CE3'!AD22),"",'CE3'!AD22)</f>
        <v/>
      </c>
      <c r="M73" s="133" t="str">
        <f t="shared" si="0"/>
        <v>OK</v>
      </c>
      <c r="N73" s="134"/>
    </row>
    <row r="74" spans="1:14" x14ac:dyDescent="0.25">
      <c r="A74" s="125" t="s">
        <v>1810</v>
      </c>
      <c r="B74" s="126" t="s">
        <v>1070</v>
      </c>
      <c r="C74" s="127" t="s">
        <v>502</v>
      </c>
      <c r="D74" s="252" t="s">
        <v>585</v>
      </c>
      <c r="E74" s="129" t="s">
        <v>544</v>
      </c>
      <c r="F74" s="130" t="s">
        <v>998</v>
      </c>
      <c r="G74" s="252" t="s">
        <v>1071</v>
      </c>
      <c r="H74" s="131" t="str">
        <f>IF(AND(ISBLANK('CE2'!T23),$I$74&lt;&gt;"Z"),"",'CE2'!T23)</f>
        <v/>
      </c>
      <c r="I74" s="131" t="str">
        <f>IF(ISBLANK('CE2'!U23),"",'CE2'!U23)</f>
        <v/>
      </c>
      <c r="J74" s="132" t="s">
        <v>544</v>
      </c>
      <c r="K74" s="131" t="str">
        <f>IF(AND(ISBLANK('CE3'!AC29),$L$74&lt;&gt;"Z"),"",'CE3'!AC29)</f>
        <v/>
      </c>
      <c r="L74" s="131" t="str">
        <f>IF(ISBLANK('CE3'!AD29),"",'CE3'!AD29)</f>
        <v/>
      </c>
      <c r="M74" s="133" t="str">
        <f t="shared" si="0"/>
        <v>OK</v>
      </c>
      <c r="N74" s="134"/>
    </row>
    <row r="75" spans="1:14" x14ac:dyDescent="0.25">
      <c r="A75" s="125" t="s">
        <v>1810</v>
      </c>
      <c r="B75" s="126" t="s">
        <v>1072</v>
      </c>
      <c r="C75" s="127" t="s">
        <v>502</v>
      </c>
      <c r="D75" s="252" t="s">
        <v>586</v>
      </c>
      <c r="E75" s="129" t="s">
        <v>544</v>
      </c>
      <c r="F75" s="130" t="s">
        <v>998</v>
      </c>
      <c r="G75" s="252" t="s">
        <v>580</v>
      </c>
      <c r="H75" s="131" t="str">
        <f>IF(AND(ISBLANK('CE2'!W23),$I$75&lt;&gt;"Z"),"",'CE2'!W23)</f>
        <v/>
      </c>
      <c r="I75" s="131" t="str">
        <f>IF(ISBLANK('CE2'!X23),"",'CE2'!X23)</f>
        <v/>
      </c>
      <c r="J75" s="132" t="s">
        <v>544</v>
      </c>
      <c r="K75" s="131" t="str">
        <f>IF(AND(ISBLANK('CE3'!AF16),$L$75&lt;&gt;"Z"),"",'CE3'!AF16)</f>
        <v/>
      </c>
      <c r="L75" s="131" t="str">
        <f>IF(ISBLANK('CE3'!AG16),"",'CE3'!AG16)</f>
        <v/>
      </c>
      <c r="M75" s="133" t="str">
        <f t="shared" si="0"/>
        <v>OK</v>
      </c>
      <c r="N75" s="134"/>
    </row>
    <row r="76" spans="1:14" x14ac:dyDescent="0.25">
      <c r="A76" s="125" t="s">
        <v>1810</v>
      </c>
      <c r="B76" s="126" t="s">
        <v>1073</v>
      </c>
      <c r="C76" s="127" t="s">
        <v>502</v>
      </c>
      <c r="D76" s="252" t="s">
        <v>586</v>
      </c>
      <c r="E76" s="129" t="s">
        <v>544</v>
      </c>
      <c r="F76" s="130" t="s">
        <v>998</v>
      </c>
      <c r="G76" s="252" t="s">
        <v>1074</v>
      </c>
      <c r="H76" s="131" t="str">
        <f>IF(AND(ISBLANK('CE2'!W23),$I$76&lt;&gt;"Z"),"",'CE2'!W23)</f>
        <v/>
      </c>
      <c r="I76" s="131" t="str">
        <f>IF(ISBLANK('CE2'!X23),"",'CE2'!X23)</f>
        <v/>
      </c>
      <c r="J76" s="132" t="s">
        <v>544</v>
      </c>
      <c r="K76" s="131" t="str">
        <f>IF(AND(ISBLANK('CE3'!AF22),$L$76&lt;&gt;"Z"),"",'CE3'!AF22)</f>
        <v/>
      </c>
      <c r="L76" s="131" t="str">
        <f>IF(ISBLANK('CE3'!AG22),"",'CE3'!AG22)</f>
        <v/>
      </c>
      <c r="M76" s="133" t="str">
        <f t="shared" si="0"/>
        <v>OK</v>
      </c>
      <c r="N76" s="134"/>
    </row>
    <row r="77" spans="1:14" x14ac:dyDescent="0.25">
      <c r="A77" s="125" t="s">
        <v>1810</v>
      </c>
      <c r="B77" s="126" t="s">
        <v>1075</v>
      </c>
      <c r="C77" s="127" t="s">
        <v>502</v>
      </c>
      <c r="D77" s="252" t="s">
        <v>586</v>
      </c>
      <c r="E77" s="129" t="s">
        <v>544</v>
      </c>
      <c r="F77" s="130" t="s">
        <v>998</v>
      </c>
      <c r="G77" s="252" t="s">
        <v>1076</v>
      </c>
      <c r="H77" s="131" t="str">
        <f>IF(AND(ISBLANK('CE2'!W23),$I$77&lt;&gt;"Z"),"",'CE2'!W23)</f>
        <v/>
      </c>
      <c r="I77" s="131" t="str">
        <f>IF(ISBLANK('CE2'!X23),"",'CE2'!X23)</f>
        <v/>
      </c>
      <c r="J77" s="132" t="s">
        <v>544</v>
      </c>
      <c r="K77" s="131" t="str">
        <f>IF(AND(ISBLANK('CE3'!AF29),$L$77&lt;&gt;"Z"),"",'CE3'!AF29)</f>
        <v/>
      </c>
      <c r="L77" s="131" t="str">
        <f>IF(ISBLANK('CE3'!AG29),"",'CE3'!AG29)</f>
        <v/>
      </c>
      <c r="M77" s="133" t="str">
        <f t="shared" si="0"/>
        <v>OK</v>
      </c>
      <c r="N77" s="134"/>
    </row>
    <row r="78" spans="1:14" x14ac:dyDescent="0.25">
      <c r="A78" s="125" t="s">
        <v>1810</v>
      </c>
      <c r="B78" s="126" t="s">
        <v>1077</v>
      </c>
      <c r="C78" s="127" t="s">
        <v>502</v>
      </c>
      <c r="D78" s="252" t="s">
        <v>565</v>
      </c>
      <c r="E78" s="129" t="s">
        <v>544</v>
      </c>
      <c r="F78" s="130" t="s">
        <v>998</v>
      </c>
      <c r="G78" s="252" t="s">
        <v>575</v>
      </c>
      <c r="H78" s="131" t="str">
        <f>IF(AND(ISBLANK('CE2'!Z21),$I$78&lt;&gt;"Z"),"",'CE2'!Z21)</f>
        <v/>
      </c>
      <c r="I78" s="131" t="str">
        <f>IF(ISBLANK('CE2'!AA21),"",'CE2'!AA21)</f>
        <v/>
      </c>
      <c r="J78" s="132" t="s">
        <v>544</v>
      </c>
      <c r="K78" s="131" t="str">
        <f>IF(AND(ISBLANK('CE3'!T16),$L$78&lt;&gt;"Z"),"",'CE3'!T16)</f>
        <v/>
      </c>
      <c r="L78" s="131" t="str">
        <f>IF(ISBLANK('CE3'!U16),"",'CE3'!U16)</f>
        <v/>
      </c>
      <c r="M78" s="133" t="str">
        <f t="shared" si="0"/>
        <v>OK</v>
      </c>
      <c r="N78" s="134"/>
    </row>
    <row r="79" spans="1:14" x14ac:dyDescent="0.25">
      <c r="A79" s="125" t="s">
        <v>1810</v>
      </c>
      <c r="B79" s="126" t="s">
        <v>1078</v>
      </c>
      <c r="C79" s="127" t="s">
        <v>502</v>
      </c>
      <c r="D79" s="252" t="s">
        <v>565</v>
      </c>
      <c r="E79" s="129" t="s">
        <v>544</v>
      </c>
      <c r="F79" s="130" t="s">
        <v>998</v>
      </c>
      <c r="G79" s="252" t="s">
        <v>1079</v>
      </c>
      <c r="H79" s="131" t="str">
        <f>IF(AND(ISBLANK('CE2'!Z21),$I$79&lt;&gt;"Z"),"",'CE2'!Z21)</f>
        <v/>
      </c>
      <c r="I79" s="131" t="str">
        <f>IF(ISBLANK('CE2'!AA21),"",'CE2'!AA21)</f>
        <v/>
      </c>
      <c r="J79" s="132" t="s">
        <v>544</v>
      </c>
      <c r="K79" s="131" t="str">
        <f>IF(AND(ISBLANK('CE3'!T22),$L$79&lt;&gt;"Z"),"",'CE3'!T22)</f>
        <v/>
      </c>
      <c r="L79" s="131" t="str">
        <f>IF(ISBLANK('CE3'!U22),"",'CE3'!U22)</f>
        <v/>
      </c>
      <c r="M79" s="133" t="str">
        <f t="shared" si="0"/>
        <v>OK</v>
      </c>
      <c r="N79" s="134"/>
    </row>
    <row r="80" spans="1:14" x14ac:dyDescent="0.25">
      <c r="A80" s="125" t="s">
        <v>1810</v>
      </c>
      <c r="B80" s="126" t="s">
        <v>1080</v>
      </c>
      <c r="C80" s="127" t="s">
        <v>502</v>
      </c>
      <c r="D80" s="252" t="s">
        <v>565</v>
      </c>
      <c r="E80" s="129" t="s">
        <v>544</v>
      </c>
      <c r="F80" s="130" t="s">
        <v>998</v>
      </c>
      <c r="G80" s="252" t="s">
        <v>1081</v>
      </c>
      <c r="H80" s="131" t="str">
        <f>IF(AND(ISBLANK('CE2'!Z21),$I$80&lt;&gt;"Z"),"",'CE2'!Z21)</f>
        <v/>
      </c>
      <c r="I80" s="131" t="str">
        <f>IF(ISBLANK('CE2'!AA21),"",'CE2'!AA21)</f>
        <v/>
      </c>
      <c r="J80" s="132" t="s">
        <v>544</v>
      </c>
      <c r="K80" s="131" t="str">
        <f>IF(AND(ISBLANK('CE3'!T29),$L$80&lt;&gt;"Z"),"",'CE3'!T29)</f>
        <v/>
      </c>
      <c r="L80" s="131" t="str">
        <f>IF(ISBLANK('CE3'!U29),"",'CE3'!U29)</f>
        <v/>
      </c>
      <c r="M80" s="133" t="str">
        <f t="shared" si="0"/>
        <v>OK</v>
      </c>
      <c r="N80" s="134"/>
    </row>
    <row r="81" spans="1:14" x14ac:dyDescent="0.25">
      <c r="A81" s="125" t="s">
        <v>1810</v>
      </c>
      <c r="B81" s="126" t="s">
        <v>1082</v>
      </c>
      <c r="C81" s="127" t="s">
        <v>502</v>
      </c>
      <c r="D81" s="252" t="s">
        <v>578</v>
      </c>
      <c r="E81" s="129" t="s">
        <v>544</v>
      </c>
      <c r="F81" s="130" t="s">
        <v>998</v>
      </c>
      <c r="G81" s="252" t="s">
        <v>576</v>
      </c>
      <c r="H81" s="131" t="str">
        <f>IF(AND(ISBLANK('CE2'!Z22),$I$81&lt;&gt;"Z"),"",'CE2'!Z22)</f>
        <v/>
      </c>
      <c r="I81" s="131" t="str">
        <f>IF(ISBLANK('CE2'!AA22),"",'CE2'!AA22)</f>
        <v/>
      </c>
      <c r="J81" s="132" t="s">
        <v>544</v>
      </c>
      <c r="K81" s="131" t="str">
        <f>IF(AND(ISBLANK('CE3'!W16),$L$81&lt;&gt;"Z"),"",'CE3'!W16)</f>
        <v/>
      </c>
      <c r="L81" s="131" t="str">
        <f>IF(ISBLANK('CE3'!X16),"",'CE3'!X16)</f>
        <v/>
      </c>
      <c r="M81" s="133" t="str">
        <f t="shared" ref="M81:M143" si="1">IF(AND(ISNUMBER(H81),ISNUMBER(K81)),IF(OR(ROUND(H81,0)&lt;&gt;ROUND(K81,0),I81&lt;&gt;L81),"Check","OK"),IF(OR(AND(H81&lt;&gt;K81,I81&lt;&gt;"Z",L81&lt;&gt;"Z"),I81&lt;&gt;L81),"Check","OK"))</f>
        <v>OK</v>
      </c>
      <c r="N81" s="134"/>
    </row>
    <row r="82" spans="1:14" x14ac:dyDescent="0.25">
      <c r="A82" s="125" t="s">
        <v>1810</v>
      </c>
      <c r="B82" s="126" t="s">
        <v>1083</v>
      </c>
      <c r="C82" s="127" t="s">
        <v>502</v>
      </c>
      <c r="D82" s="252" t="s">
        <v>578</v>
      </c>
      <c r="E82" s="129" t="s">
        <v>544</v>
      </c>
      <c r="F82" s="130" t="s">
        <v>998</v>
      </c>
      <c r="G82" s="252" t="s">
        <v>1084</v>
      </c>
      <c r="H82" s="131" t="str">
        <f>IF(AND(ISBLANK('CE2'!Z22),$I$82&lt;&gt;"Z"),"",'CE2'!Z22)</f>
        <v/>
      </c>
      <c r="I82" s="131" t="str">
        <f>IF(ISBLANK('CE2'!AA22),"",'CE2'!AA22)</f>
        <v/>
      </c>
      <c r="J82" s="132" t="s">
        <v>544</v>
      </c>
      <c r="K82" s="131" t="str">
        <f>IF(AND(ISBLANK('CE3'!W22),$L$82&lt;&gt;"Z"),"",'CE3'!W22)</f>
        <v/>
      </c>
      <c r="L82" s="131" t="str">
        <f>IF(ISBLANK('CE3'!X22),"",'CE3'!X22)</f>
        <v/>
      </c>
      <c r="M82" s="133" t="str">
        <f t="shared" si="1"/>
        <v>OK</v>
      </c>
      <c r="N82" s="134"/>
    </row>
    <row r="83" spans="1:14" x14ac:dyDescent="0.25">
      <c r="A83" s="125" t="s">
        <v>1810</v>
      </c>
      <c r="B83" s="126" t="s">
        <v>1085</v>
      </c>
      <c r="C83" s="127" t="s">
        <v>502</v>
      </c>
      <c r="D83" s="252" t="s">
        <v>578</v>
      </c>
      <c r="E83" s="129" t="s">
        <v>544</v>
      </c>
      <c r="F83" s="130" t="s">
        <v>998</v>
      </c>
      <c r="G83" s="252" t="s">
        <v>1086</v>
      </c>
      <c r="H83" s="131" t="str">
        <f>IF(AND(ISBLANK('CE2'!Z22),$I$83&lt;&gt;"Z"),"",'CE2'!Z22)</f>
        <v/>
      </c>
      <c r="I83" s="131" t="str">
        <f>IF(ISBLANK('CE2'!AA22),"",'CE2'!AA22)</f>
        <v/>
      </c>
      <c r="J83" s="132" t="s">
        <v>544</v>
      </c>
      <c r="K83" s="131" t="str">
        <f>IF(AND(ISBLANK('CE3'!W29),$L$83&lt;&gt;"Z"),"",'CE3'!W29)</f>
        <v/>
      </c>
      <c r="L83" s="131" t="str">
        <f>IF(ISBLANK('CE3'!X29),"",'CE3'!X29)</f>
        <v/>
      </c>
      <c r="M83" s="133" t="str">
        <f t="shared" si="1"/>
        <v>OK</v>
      </c>
      <c r="N83" s="134"/>
    </row>
    <row r="84" spans="1:14" x14ac:dyDescent="0.25">
      <c r="A84" s="125" t="s">
        <v>1810</v>
      </c>
      <c r="B84" s="126" t="s">
        <v>1087</v>
      </c>
      <c r="C84" s="127" t="s">
        <v>502</v>
      </c>
      <c r="D84" s="252" t="s">
        <v>565</v>
      </c>
      <c r="E84" s="129" t="s">
        <v>544</v>
      </c>
      <c r="F84" s="130" t="s">
        <v>503</v>
      </c>
      <c r="G84" s="252" t="s">
        <v>548</v>
      </c>
      <c r="H84" s="131" t="str">
        <f>IF(AND(ISBLANK('CE2'!Z21),$I$84&lt;&gt;"Z"),"",'CE2'!Z21)</f>
        <v/>
      </c>
      <c r="I84" s="131" t="str">
        <f>IF(ISBLANK('CE2'!AA21),"",'CE2'!AA21)</f>
        <v/>
      </c>
      <c r="J84" s="132" t="s">
        <v>544</v>
      </c>
      <c r="K84" s="131" t="str">
        <f>IF(AND(ISBLANK('CE4'!T24),$L$84&lt;&gt;"Z"),"",'CE4'!T24)</f>
        <v/>
      </c>
      <c r="L84" s="131" t="str">
        <f>IF(ISBLANK('CE4'!U24),"",'CE4'!U24)</f>
        <v/>
      </c>
      <c r="M84" s="133" t="str">
        <f t="shared" si="1"/>
        <v>OK</v>
      </c>
      <c r="N84" s="134"/>
    </row>
    <row r="85" spans="1:14" x14ac:dyDescent="0.25">
      <c r="A85" s="125" t="s">
        <v>1810</v>
      </c>
      <c r="B85" s="126" t="s">
        <v>1088</v>
      </c>
      <c r="C85" s="127" t="s">
        <v>502</v>
      </c>
      <c r="D85" s="252" t="s">
        <v>578</v>
      </c>
      <c r="E85" s="129" t="s">
        <v>544</v>
      </c>
      <c r="F85" s="130" t="s">
        <v>503</v>
      </c>
      <c r="G85" s="252" t="s">
        <v>1089</v>
      </c>
      <c r="H85" s="131" t="str">
        <f>IF(AND(ISBLANK('CE2'!Z22),$I$85&lt;&gt;"Z"),"",'CE2'!Z22)</f>
        <v/>
      </c>
      <c r="I85" s="131" t="str">
        <f>IF(ISBLANK('CE2'!AA22),"",'CE2'!AA22)</f>
        <v/>
      </c>
      <c r="J85" s="132" t="s">
        <v>544</v>
      </c>
      <c r="K85" s="131" t="str">
        <f>IF(AND(ISBLANK('CE4'!W24),$L$85&lt;&gt;"Z"),"",'CE4'!W24)</f>
        <v/>
      </c>
      <c r="L85" s="131" t="str">
        <f>IF(ISBLANK('CE4'!X24),"",'CE4'!X24)</f>
        <v/>
      </c>
      <c r="M85" s="133" t="str">
        <f t="shared" si="1"/>
        <v>OK</v>
      </c>
      <c r="N85" s="134"/>
    </row>
    <row r="86" spans="1:14" x14ac:dyDescent="0.25">
      <c r="A86" s="125" t="s">
        <v>1810</v>
      </c>
      <c r="B86" s="126" t="s">
        <v>1090</v>
      </c>
      <c r="C86" s="127" t="s">
        <v>502</v>
      </c>
      <c r="D86" s="252" t="s">
        <v>565</v>
      </c>
      <c r="E86" s="129" t="s">
        <v>544</v>
      </c>
      <c r="F86" s="130" t="s">
        <v>1047</v>
      </c>
      <c r="G86" s="252" t="s">
        <v>548</v>
      </c>
      <c r="H86" s="131" t="str">
        <f>IF(AND(ISBLANK('CE2'!Z21),$I$86&lt;&gt;"Z"),"",'CE2'!Z21)</f>
        <v/>
      </c>
      <c r="I86" s="131" t="str">
        <f>IF(ISBLANK('CE2'!AA21),"",'CE2'!AA21)</f>
        <v/>
      </c>
      <c r="J86" s="132" t="s">
        <v>544</v>
      </c>
      <c r="K86" s="131" t="str">
        <f>IF(AND(ISBLANK('CE8'!T24),$L$86&lt;&gt;"Z"),"",'CE8'!T24)</f>
        <v/>
      </c>
      <c r="L86" s="131" t="str">
        <f>IF(ISBLANK('CE8'!U24),"",'CE8'!U24)</f>
        <v/>
      </c>
      <c r="M86" s="133" t="str">
        <f t="shared" si="1"/>
        <v>OK</v>
      </c>
      <c r="N86" s="134"/>
    </row>
    <row r="87" spans="1:14" x14ac:dyDescent="0.25">
      <c r="A87" s="125" t="s">
        <v>1810</v>
      </c>
      <c r="B87" s="126" t="s">
        <v>1091</v>
      </c>
      <c r="C87" s="127" t="s">
        <v>502</v>
      </c>
      <c r="D87" s="252" t="s">
        <v>565</v>
      </c>
      <c r="E87" s="129" t="s">
        <v>544</v>
      </c>
      <c r="F87" s="130" t="s">
        <v>1047</v>
      </c>
      <c r="G87" s="252" t="s">
        <v>554</v>
      </c>
      <c r="H87" s="131" t="str">
        <f>IF(AND(ISBLANK('CE2'!Z21),$I$87&lt;&gt;"Z"),"",'CE2'!Z21)</f>
        <v/>
      </c>
      <c r="I87" s="131" t="str">
        <f>IF(ISBLANK('CE2'!AA21),"",'CE2'!AA21)</f>
        <v/>
      </c>
      <c r="J87" s="132" t="s">
        <v>544</v>
      </c>
      <c r="K87" s="131" t="str">
        <f>IF(AND(ISBLANK('CE8'!T37),$L$87&lt;&gt;"Z"),"",'CE8'!T37)</f>
        <v/>
      </c>
      <c r="L87" s="131" t="str">
        <f>IF(ISBLANK('CE8'!U37),"",'CE8'!U37)</f>
        <v/>
      </c>
      <c r="M87" s="133" t="str">
        <f t="shared" si="1"/>
        <v>OK</v>
      </c>
      <c r="N87" s="134"/>
    </row>
    <row r="88" spans="1:14" x14ac:dyDescent="0.25">
      <c r="A88" s="125" t="s">
        <v>1810</v>
      </c>
      <c r="B88" s="126" t="s">
        <v>1092</v>
      </c>
      <c r="C88" s="127" t="s">
        <v>502</v>
      </c>
      <c r="D88" s="252" t="s">
        <v>578</v>
      </c>
      <c r="E88" s="129" t="s">
        <v>544</v>
      </c>
      <c r="F88" s="130" t="s">
        <v>1047</v>
      </c>
      <c r="G88" s="252" t="s">
        <v>1089</v>
      </c>
      <c r="H88" s="131" t="str">
        <f>IF(AND(ISBLANK('CE2'!Z22),$I$88&lt;&gt;"Z"),"",'CE2'!Z22)</f>
        <v/>
      </c>
      <c r="I88" s="131" t="str">
        <f>IF(ISBLANK('CE2'!AA22),"",'CE2'!AA22)</f>
        <v/>
      </c>
      <c r="J88" s="132" t="s">
        <v>544</v>
      </c>
      <c r="K88" s="131" t="str">
        <f>IF(AND(ISBLANK('CE8'!W24),$L$88&lt;&gt;"Z"),"",'CE8'!W24)</f>
        <v/>
      </c>
      <c r="L88" s="131" t="str">
        <f>IF(ISBLANK('CE8'!X24),"",'CE8'!X24)</f>
        <v/>
      </c>
      <c r="M88" s="133" t="str">
        <f t="shared" si="1"/>
        <v>OK</v>
      </c>
      <c r="N88" s="134"/>
    </row>
    <row r="89" spans="1:14" x14ac:dyDescent="0.25">
      <c r="A89" s="125" t="s">
        <v>1810</v>
      </c>
      <c r="B89" s="126" t="s">
        <v>1093</v>
      </c>
      <c r="C89" s="127" t="s">
        <v>502</v>
      </c>
      <c r="D89" s="252" t="s">
        <v>578</v>
      </c>
      <c r="E89" s="129" t="s">
        <v>544</v>
      </c>
      <c r="F89" s="130" t="s">
        <v>1047</v>
      </c>
      <c r="G89" s="252" t="s">
        <v>1094</v>
      </c>
      <c r="H89" s="131" t="str">
        <f>IF(AND(ISBLANK('CE2'!Z22),$I$89&lt;&gt;"Z"),"",'CE2'!Z22)</f>
        <v/>
      </c>
      <c r="I89" s="131" t="str">
        <f>IF(ISBLANK('CE2'!AA22),"",'CE2'!AA22)</f>
        <v/>
      </c>
      <c r="J89" s="132" t="s">
        <v>544</v>
      </c>
      <c r="K89" s="131" t="str">
        <f>IF(AND(ISBLANK('CE8'!W37),$L$89&lt;&gt;"Z"),"",'CE8'!W37)</f>
        <v/>
      </c>
      <c r="L89" s="131" t="str">
        <f>IF(ISBLANK('CE8'!X37),"",'CE8'!X37)</f>
        <v/>
      </c>
      <c r="M89" s="133" t="str">
        <f t="shared" si="1"/>
        <v>OK</v>
      </c>
      <c r="N89" s="134"/>
    </row>
    <row r="90" spans="1:14" x14ac:dyDescent="0.25">
      <c r="A90" s="125" t="s">
        <v>1810</v>
      </c>
      <c r="B90" s="126" t="s">
        <v>1095</v>
      </c>
      <c r="C90" s="127" t="s">
        <v>998</v>
      </c>
      <c r="D90" s="252" t="s">
        <v>563</v>
      </c>
      <c r="E90" s="129" t="s">
        <v>544</v>
      </c>
      <c r="F90" s="130" t="s">
        <v>998</v>
      </c>
      <c r="G90" s="252" t="s">
        <v>583</v>
      </c>
      <c r="H90" s="131" t="str">
        <f>IF(AND(ISBLANK('CE3'!Z15),$I$90&lt;&gt;"Z"),"",'CE3'!Z15)</f>
        <v/>
      </c>
      <c r="I90" s="131" t="str">
        <f>IF(ISBLANK('CE3'!AA15),"",'CE3'!AA15)</f>
        <v/>
      </c>
      <c r="J90" s="132" t="s">
        <v>544</v>
      </c>
      <c r="K90" s="131" t="str">
        <f>IF(AND(ISBLANK('CE3'!AI15),$L$90&lt;&gt;"Z"),"",'CE3'!AI15)</f>
        <v/>
      </c>
      <c r="L90" s="131" t="str">
        <f>IF(ISBLANK('CE3'!AJ15),"",'CE3'!AJ15)</f>
        <v/>
      </c>
      <c r="M90" s="133" t="str">
        <f t="shared" si="1"/>
        <v>OK</v>
      </c>
      <c r="N90" s="134"/>
    </row>
    <row r="91" spans="1:14" x14ac:dyDescent="0.25">
      <c r="A91" s="125" t="s">
        <v>1810</v>
      </c>
      <c r="B91" s="126" t="s">
        <v>1096</v>
      </c>
      <c r="C91" s="127" t="s">
        <v>998</v>
      </c>
      <c r="D91" s="252" t="s">
        <v>616</v>
      </c>
      <c r="E91" s="129" t="s">
        <v>544</v>
      </c>
      <c r="F91" s="130" t="s">
        <v>503</v>
      </c>
      <c r="G91" s="252" t="s">
        <v>585</v>
      </c>
      <c r="H91" s="131" t="str">
        <f>IF(AND(ISBLANK('CE3'!T14),$I$91&lt;&gt;"Z"),"",'CE3'!T14)</f>
        <v/>
      </c>
      <c r="I91" s="131" t="str">
        <f>IF(ISBLANK('CE3'!U14),"",'CE3'!U14)</f>
        <v/>
      </c>
      <c r="J91" s="132" t="s">
        <v>544</v>
      </c>
      <c r="K91" s="131" t="str">
        <f>IF(AND(ISBLANK('CE4'!T23),$L$91&lt;&gt;"Z"),"",'CE4'!T23)</f>
        <v/>
      </c>
      <c r="L91" s="131" t="str">
        <f>IF(ISBLANK('CE4'!U23),"",'CE4'!U23)</f>
        <v/>
      </c>
      <c r="M91" s="133" t="str">
        <f t="shared" si="1"/>
        <v>OK</v>
      </c>
      <c r="N91" s="134"/>
    </row>
    <row r="92" spans="1:14" x14ac:dyDescent="0.25">
      <c r="A92" s="125" t="s">
        <v>1810</v>
      </c>
      <c r="B92" s="126" t="s">
        <v>1097</v>
      </c>
      <c r="C92" s="127" t="s">
        <v>998</v>
      </c>
      <c r="D92" s="252" t="s">
        <v>618</v>
      </c>
      <c r="E92" s="129" t="s">
        <v>544</v>
      </c>
      <c r="F92" s="130" t="s">
        <v>503</v>
      </c>
      <c r="G92" s="252" t="s">
        <v>1084</v>
      </c>
      <c r="H92" s="131" t="str">
        <f>IF(AND(ISBLANK('CE3'!W13),$I$92&lt;&gt;"Z"),"",'CE3'!W13)</f>
        <v/>
      </c>
      <c r="I92" s="131" t="str">
        <f>IF(ISBLANK('CE3'!X13),"",'CE3'!X13)</f>
        <v/>
      </c>
      <c r="J92" s="132" t="s">
        <v>544</v>
      </c>
      <c r="K92" s="131" t="str">
        <f>IF(AND(ISBLANK('CE4'!W22),$L$92&lt;&gt;"Z"),"",'CE4'!W22)</f>
        <v/>
      </c>
      <c r="L92" s="131" t="str">
        <f>IF(ISBLANK('CE4'!X22),"",'CE4'!X22)</f>
        <v/>
      </c>
      <c r="M92" s="133" t="str">
        <f t="shared" si="1"/>
        <v>OK</v>
      </c>
      <c r="N92" s="134"/>
    </row>
    <row r="93" spans="1:14" x14ac:dyDescent="0.25">
      <c r="A93" s="125" t="s">
        <v>1810</v>
      </c>
      <c r="B93" s="126" t="s">
        <v>1098</v>
      </c>
      <c r="C93" s="127" t="s">
        <v>998</v>
      </c>
      <c r="D93" s="252" t="s">
        <v>617</v>
      </c>
      <c r="E93" s="129" t="s">
        <v>544</v>
      </c>
      <c r="F93" s="130" t="s">
        <v>503</v>
      </c>
      <c r="G93" s="252" t="s">
        <v>586</v>
      </c>
      <c r="H93" s="131" t="str">
        <f>IF(AND(ISBLANK('CE3'!W14),$I$93&lt;&gt;"Z"),"",'CE3'!W14)</f>
        <v/>
      </c>
      <c r="I93" s="131" t="str">
        <f>IF(ISBLANK('CE3'!X14),"",'CE3'!X14)</f>
        <v/>
      </c>
      <c r="J93" s="132" t="s">
        <v>544</v>
      </c>
      <c r="K93" s="131" t="str">
        <f>IF(AND(ISBLANK('CE4'!W23),$L$93&lt;&gt;"Z"),"",'CE4'!W23)</f>
        <v/>
      </c>
      <c r="L93" s="131" t="str">
        <f>IF(ISBLANK('CE4'!X23),"",'CE4'!X23)</f>
        <v/>
      </c>
      <c r="M93" s="133" t="str">
        <f t="shared" si="1"/>
        <v>OK</v>
      </c>
      <c r="N93" s="134"/>
    </row>
    <row r="94" spans="1:14" x14ac:dyDescent="0.25">
      <c r="A94" s="125" t="s">
        <v>1810</v>
      </c>
      <c r="B94" s="126" t="s">
        <v>1099</v>
      </c>
      <c r="C94" s="127" t="s">
        <v>998</v>
      </c>
      <c r="D94" s="252" t="s">
        <v>616</v>
      </c>
      <c r="E94" s="129" t="s">
        <v>544</v>
      </c>
      <c r="F94" s="130" t="s">
        <v>1047</v>
      </c>
      <c r="G94" s="252" t="s">
        <v>585</v>
      </c>
      <c r="H94" s="131" t="str">
        <f>IF(AND(ISBLANK('CE3'!T14),$I$94&lt;&gt;"Z"),"",'CE3'!T14)</f>
        <v/>
      </c>
      <c r="I94" s="131" t="str">
        <f>IF(ISBLANK('CE3'!U14),"",'CE3'!U14)</f>
        <v/>
      </c>
      <c r="J94" s="132" t="s">
        <v>544</v>
      </c>
      <c r="K94" s="131" t="str">
        <f>IF(AND(ISBLANK('CE8'!T23),$L$94&lt;&gt;"Z"),"",'CE8'!T23)</f>
        <v/>
      </c>
      <c r="L94" s="131" t="str">
        <f>IF(ISBLANK('CE8'!U23),"",'CE8'!U23)</f>
        <v/>
      </c>
      <c r="M94" s="133" t="str">
        <f t="shared" si="1"/>
        <v>OK</v>
      </c>
      <c r="N94" s="134"/>
    </row>
    <row r="95" spans="1:14" x14ac:dyDescent="0.25">
      <c r="A95" s="125" t="s">
        <v>1810</v>
      </c>
      <c r="B95" s="126" t="s">
        <v>1100</v>
      </c>
      <c r="C95" s="127" t="s">
        <v>998</v>
      </c>
      <c r="D95" s="252" t="s">
        <v>616</v>
      </c>
      <c r="E95" s="129" t="s">
        <v>544</v>
      </c>
      <c r="F95" s="130" t="s">
        <v>1047</v>
      </c>
      <c r="G95" s="252" t="s">
        <v>1101</v>
      </c>
      <c r="H95" s="131" t="str">
        <f>IF(AND(ISBLANK('CE3'!T14),$I$95&lt;&gt;"Z"),"",'CE3'!T14)</f>
        <v/>
      </c>
      <c r="I95" s="131" t="str">
        <f>IF(ISBLANK('CE3'!U14),"",'CE3'!U14)</f>
        <v/>
      </c>
      <c r="J95" s="132" t="s">
        <v>544</v>
      </c>
      <c r="K95" s="131" t="str">
        <f>IF(AND(ISBLANK('CE8'!T36),$L$95&lt;&gt;"Z"),"",'CE8'!T36)</f>
        <v/>
      </c>
      <c r="L95" s="131" t="str">
        <f>IF(ISBLANK('CE8'!U36),"",'CE8'!U36)</f>
        <v/>
      </c>
      <c r="M95" s="133" t="str">
        <f t="shared" si="1"/>
        <v>OK</v>
      </c>
      <c r="N95" s="134"/>
    </row>
    <row r="96" spans="1:14" x14ac:dyDescent="0.25">
      <c r="A96" s="125" t="s">
        <v>1810</v>
      </c>
      <c r="B96" s="126" t="s">
        <v>1102</v>
      </c>
      <c r="C96" s="127" t="s">
        <v>998</v>
      </c>
      <c r="D96" s="252" t="s">
        <v>618</v>
      </c>
      <c r="E96" s="129" t="s">
        <v>544</v>
      </c>
      <c r="F96" s="130" t="s">
        <v>1047</v>
      </c>
      <c r="G96" s="252" t="s">
        <v>1084</v>
      </c>
      <c r="H96" s="131" t="str">
        <f>IF(AND(ISBLANK('CE3'!W13),$I$96&lt;&gt;"Z"),"",'CE3'!W13)</f>
        <v/>
      </c>
      <c r="I96" s="131" t="str">
        <f>IF(ISBLANK('CE3'!X13),"",'CE3'!X13)</f>
        <v/>
      </c>
      <c r="J96" s="132" t="s">
        <v>544</v>
      </c>
      <c r="K96" s="131" t="str">
        <f>IF(AND(ISBLANK('CE8'!W22),$L$96&lt;&gt;"Z"),"",'CE8'!W22)</f>
        <v/>
      </c>
      <c r="L96" s="131" t="str">
        <f>IF(ISBLANK('CE8'!X22),"",'CE8'!X22)</f>
        <v/>
      </c>
      <c r="M96" s="133" t="str">
        <f t="shared" si="1"/>
        <v>OK</v>
      </c>
      <c r="N96" s="134"/>
    </row>
    <row r="97" spans="1:14" x14ac:dyDescent="0.25">
      <c r="A97" s="125" t="s">
        <v>1810</v>
      </c>
      <c r="B97" s="126" t="s">
        <v>1103</v>
      </c>
      <c r="C97" s="127" t="s">
        <v>998</v>
      </c>
      <c r="D97" s="252" t="s">
        <v>618</v>
      </c>
      <c r="E97" s="129" t="s">
        <v>544</v>
      </c>
      <c r="F97" s="130" t="s">
        <v>1047</v>
      </c>
      <c r="G97" s="252" t="s">
        <v>1104</v>
      </c>
      <c r="H97" s="131" t="str">
        <f>IF(AND(ISBLANK('CE3'!W13),$I$97&lt;&gt;"Z"),"",'CE3'!W13)</f>
        <v/>
      </c>
      <c r="I97" s="131" t="str">
        <f>IF(ISBLANK('CE3'!X13),"",'CE3'!X13)</f>
        <v/>
      </c>
      <c r="J97" s="132" t="s">
        <v>544</v>
      </c>
      <c r="K97" s="131" t="str">
        <f>IF(AND(ISBLANK('CE8'!W35),$L$97&lt;&gt;"Z"),"",'CE8'!W35)</f>
        <v/>
      </c>
      <c r="L97" s="131" t="str">
        <f>IF(ISBLANK('CE8'!X35),"",'CE8'!X35)</f>
        <v/>
      </c>
      <c r="M97" s="133" t="str">
        <f t="shared" si="1"/>
        <v>OK</v>
      </c>
      <c r="N97" s="134"/>
    </row>
    <row r="98" spans="1:14" x14ac:dyDescent="0.25">
      <c r="A98" s="125" t="s">
        <v>1810</v>
      </c>
      <c r="B98" s="126" t="s">
        <v>1105</v>
      </c>
      <c r="C98" s="127" t="s">
        <v>998</v>
      </c>
      <c r="D98" s="252" t="s">
        <v>617</v>
      </c>
      <c r="E98" s="129" t="s">
        <v>544</v>
      </c>
      <c r="F98" s="130" t="s">
        <v>1047</v>
      </c>
      <c r="G98" s="252" t="s">
        <v>586</v>
      </c>
      <c r="H98" s="131" t="str">
        <f>IF(AND(ISBLANK('CE3'!W14),$I$98&lt;&gt;"Z"),"",'CE3'!W14)</f>
        <v/>
      </c>
      <c r="I98" s="131" t="str">
        <f>IF(ISBLANK('CE3'!X14),"",'CE3'!X14)</f>
        <v/>
      </c>
      <c r="J98" s="132" t="s">
        <v>544</v>
      </c>
      <c r="K98" s="131" t="str">
        <f>IF(AND(ISBLANK('CE8'!W23),$L$98&lt;&gt;"Z"),"",'CE8'!W23)</f>
        <v/>
      </c>
      <c r="L98" s="131" t="str">
        <f>IF(ISBLANK('CE8'!X23),"",'CE8'!X23)</f>
        <v/>
      </c>
      <c r="M98" s="133" t="str">
        <f t="shared" si="1"/>
        <v>OK</v>
      </c>
      <c r="N98" s="134"/>
    </row>
    <row r="99" spans="1:14" x14ac:dyDescent="0.25">
      <c r="A99" s="125" t="s">
        <v>1810</v>
      </c>
      <c r="B99" s="126" t="s">
        <v>1106</v>
      </c>
      <c r="C99" s="127" t="s">
        <v>998</v>
      </c>
      <c r="D99" s="252" t="s">
        <v>617</v>
      </c>
      <c r="E99" s="129" t="s">
        <v>544</v>
      </c>
      <c r="F99" s="130" t="s">
        <v>1047</v>
      </c>
      <c r="G99" s="252" t="s">
        <v>1107</v>
      </c>
      <c r="H99" s="131" t="str">
        <f>IF(AND(ISBLANK('CE3'!W14),$I$99&lt;&gt;"Z"),"",'CE3'!W14)</f>
        <v/>
      </c>
      <c r="I99" s="131" t="str">
        <f>IF(ISBLANK('CE3'!X14),"",'CE3'!X14)</f>
        <v/>
      </c>
      <c r="J99" s="132" t="s">
        <v>544</v>
      </c>
      <c r="K99" s="131" t="str">
        <f>IF(AND(ISBLANK('CE8'!W36),$L$99&lt;&gt;"Z"),"",'CE8'!W36)</f>
        <v/>
      </c>
      <c r="L99" s="131" t="str">
        <f>IF(ISBLANK('CE8'!X36),"",'CE8'!X36)</f>
        <v/>
      </c>
      <c r="M99" s="133" t="str">
        <f t="shared" si="1"/>
        <v>OK</v>
      </c>
      <c r="N99" s="134"/>
    </row>
    <row r="100" spans="1:14" x14ac:dyDescent="0.25">
      <c r="A100" s="125" t="s">
        <v>1810</v>
      </c>
      <c r="B100" s="126" t="s">
        <v>1848</v>
      </c>
      <c r="C100" s="127" t="s">
        <v>998</v>
      </c>
      <c r="D100" s="252" t="s">
        <v>545</v>
      </c>
      <c r="E100" s="129" t="s">
        <v>544</v>
      </c>
      <c r="F100" s="130" t="s">
        <v>1057</v>
      </c>
      <c r="G100" s="252" t="s">
        <v>1108</v>
      </c>
      <c r="H100" s="131" t="str">
        <f>IF(AND(ISBLANK('CE3'!T15),$I$100&lt;&gt;"Z"),"",'CE3'!T15)</f>
        <v/>
      </c>
      <c r="I100" s="131" t="str">
        <f>IF(ISBLANK('CE3'!U15),"",'CE3'!U15)</f>
        <v/>
      </c>
      <c r="J100" s="132" t="s">
        <v>544</v>
      </c>
      <c r="K100" s="131" t="str">
        <f>IF(AND(ISBLANK('CE9'!AR15),$L$100&lt;&gt;"Z"),"",'CE9'!AR15)</f>
        <v/>
      </c>
      <c r="L100" s="131" t="str">
        <f>IF(ISBLANK('CE9'!AS15),"",'CE9'!AS15)</f>
        <v/>
      </c>
      <c r="M100" s="133" t="str">
        <f t="shared" si="1"/>
        <v>OK</v>
      </c>
      <c r="N100" s="134"/>
    </row>
    <row r="101" spans="1:14" x14ac:dyDescent="0.25">
      <c r="A101" s="125" t="s">
        <v>1810</v>
      </c>
      <c r="B101" s="126" t="s">
        <v>1849</v>
      </c>
      <c r="C101" s="127" t="s">
        <v>998</v>
      </c>
      <c r="D101" s="252" t="s">
        <v>509</v>
      </c>
      <c r="E101" s="129" t="s">
        <v>544</v>
      </c>
      <c r="F101" s="130" t="s">
        <v>503</v>
      </c>
      <c r="G101" s="128" t="s">
        <v>1079</v>
      </c>
      <c r="H101" s="131" t="str">
        <f>IF(AND(ISBLANK('CE3'!T13),$I$101&lt;&gt;"Z"),"",'CE3'!T13)</f>
        <v/>
      </c>
      <c r="I101" s="131" t="str">
        <f>IF(ISBLANK('CE3'!U13),"",'CE3'!U13)</f>
        <v/>
      </c>
      <c r="J101" s="132" t="s">
        <v>544</v>
      </c>
      <c r="K101" s="131" t="str">
        <f>IF(AND(ISBLANK('CE4'!T22),$L$101&lt;&gt;"Z"),"",'CE4'!T22)</f>
        <v/>
      </c>
      <c r="L101" s="131" t="str">
        <f>IF(ISBLANK('CE4'!U22),"",'CE4'!U22)</f>
        <v/>
      </c>
      <c r="M101" s="133" t="str">
        <f t="shared" si="1"/>
        <v>OK</v>
      </c>
      <c r="N101" s="134"/>
    </row>
    <row r="102" spans="1:14" x14ac:dyDescent="0.25">
      <c r="A102" s="125" t="s">
        <v>1810</v>
      </c>
      <c r="B102" s="126" t="s">
        <v>1109</v>
      </c>
      <c r="C102" s="127" t="s">
        <v>503</v>
      </c>
      <c r="D102" s="252" t="s">
        <v>575</v>
      </c>
      <c r="E102" s="129" t="s">
        <v>544</v>
      </c>
      <c r="F102" s="130" t="s">
        <v>504</v>
      </c>
      <c r="G102" s="252" t="s">
        <v>588</v>
      </c>
      <c r="H102" s="131" t="str">
        <f>IF(AND(ISBLANK('CE4'!T16),$I$102&lt;&gt;"Z"),"",'CE4'!T16)</f>
        <v/>
      </c>
      <c r="I102" s="131" t="str">
        <f>IF(ISBLANK('CE4'!U16),"",'CE4'!U16)</f>
        <v/>
      </c>
      <c r="J102" s="132" t="s">
        <v>544</v>
      </c>
      <c r="K102" s="131" t="str">
        <f>IF(AND(ISBLANK('CE5'!T19),$L$102&lt;&gt;"Z"),"",'CE5'!T19)</f>
        <v/>
      </c>
      <c r="L102" s="131" t="str">
        <f>IF(ISBLANK('CE5'!U19),"",'CE5'!U19)</f>
        <v/>
      </c>
      <c r="M102" s="133" t="str">
        <f t="shared" si="1"/>
        <v>OK</v>
      </c>
      <c r="N102" s="134"/>
    </row>
    <row r="103" spans="1:14" x14ac:dyDescent="0.25">
      <c r="A103" s="125" t="s">
        <v>1810</v>
      </c>
      <c r="B103" s="126" t="s">
        <v>1110</v>
      </c>
      <c r="C103" s="127" t="s">
        <v>503</v>
      </c>
      <c r="D103" s="252" t="s">
        <v>1111</v>
      </c>
      <c r="E103" s="129" t="s">
        <v>544</v>
      </c>
      <c r="F103" s="130" t="s">
        <v>504</v>
      </c>
      <c r="G103" s="252" t="s">
        <v>589</v>
      </c>
      <c r="H103" s="131" t="str">
        <f>IF(AND(ISBLANK('CE4'!T17),$I$103&lt;&gt;"Z"),"",'CE4'!T17)</f>
        <v/>
      </c>
      <c r="I103" s="131" t="str">
        <f>IF(ISBLANK('CE4'!U17),"",'CE4'!U17)</f>
        <v/>
      </c>
      <c r="J103" s="132" t="s">
        <v>544</v>
      </c>
      <c r="K103" s="131" t="str">
        <f>IF(AND(ISBLANK('CE5'!T20),$L$103&lt;&gt;"Z"),"",'CE5'!T20)</f>
        <v/>
      </c>
      <c r="L103" s="131" t="str">
        <f>IF(ISBLANK('CE5'!U20),"",'CE5'!U20)</f>
        <v/>
      </c>
      <c r="M103" s="133" t="str">
        <f t="shared" si="1"/>
        <v>OK</v>
      </c>
      <c r="N103" s="134"/>
    </row>
    <row r="104" spans="1:14" x14ac:dyDescent="0.25">
      <c r="A104" s="125" t="s">
        <v>1810</v>
      </c>
      <c r="B104" s="126" t="s">
        <v>1112</v>
      </c>
      <c r="C104" s="127" t="s">
        <v>503</v>
      </c>
      <c r="D104" s="252" t="s">
        <v>546</v>
      </c>
      <c r="E104" s="129" t="s">
        <v>544</v>
      </c>
      <c r="F104" s="130" t="s">
        <v>504</v>
      </c>
      <c r="G104" s="252" t="s">
        <v>547</v>
      </c>
      <c r="H104" s="131" t="str">
        <f>IF(AND(ISBLANK('CE4'!T18),$I$104&lt;&gt;"Z"),"",'CE4'!T18)</f>
        <v/>
      </c>
      <c r="I104" s="131" t="str">
        <f>IF(ISBLANK('CE4'!U18),"",'CE4'!U18)</f>
        <v/>
      </c>
      <c r="J104" s="132" t="s">
        <v>544</v>
      </c>
      <c r="K104" s="131" t="str">
        <f>IF(AND(ISBLANK('CE5'!T21),$L$104&lt;&gt;"Z"),"",'CE5'!T21)</f>
        <v/>
      </c>
      <c r="L104" s="131" t="str">
        <f>IF(ISBLANK('CE5'!U21),"",'CE5'!U21)</f>
        <v/>
      </c>
      <c r="M104" s="133" t="str">
        <f t="shared" si="1"/>
        <v>OK</v>
      </c>
      <c r="N104" s="134"/>
    </row>
    <row r="105" spans="1:14" x14ac:dyDescent="0.25">
      <c r="A105" s="125" t="s">
        <v>1810</v>
      </c>
      <c r="B105" s="126" t="s">
        <v>1113</v>
      </c>
      <c r="C105" s="127" t="s">
        <v>503</v>
      </c>
      <c r="D105" s="252" t="s">
        <v>576</v>
      </c>
      <c r="E105" s="129" t="s">
        <v>544</v>
      </c>
      <c r="F105" s="130" t="s">
        <v>504</v>
      </c>
      <c r="G105" s="252" t="s">
        <v>590</v>
      </c>
      <c r="H105" s="131" t="str">
        <f>IF(AND(ISBLANK('CE4'!W16),$I$105&lt;&gt;"Z"),"",'CE4'!W16)</f>
        <v/>
      </c>
      <c r="I105" s="131" t="str">
        <f>IF(ISBLANK('CE4'!X16),"",'CE4'!X16)</f>
        <v/>
      </c>
      <c r="J105" s="132" t="s">
        <v>544</v>
      </c>
      <c r="K105" s="131" t="str">
        <f>IF(AND(ISBLANK('CE5'!W19),$L$105&lt;&gt;"Z"),"",'CE5'!W19)</f>
        <v/>
      </c>
      <c r="L105" s="131" t="str">
        <f>IF(ISBLANK('CE5'!X19),"",'CE5'!X19)</f>
        <v/>
      </c>
      <c r="M105" s="133" t="str">
        <f t="shared" si="1"/>
        <v>OK</v>
      </c>
      <c r="N105" s="134"/>
    </row>
    <row r="106" spans="1:14" x14ac:dyDescent="0.25">
      <c r="A106" s="125" t="s">
        <v>1810</v>
      </c>
      <c r="B106" s="126" t="s">
        <v>1114</v>
      </c>
      <c r="C106" s="127" t="s">
        <v>503</v>
      </c>
      <c r="D106" s="252" t="s">
        <v>1115</v>
      </c>
      <c r="E106" s="129" t="s">
        <v>544</v>
      </c>
      <c r="F106" s="130" t="s">
        <v>504</v>
      </c>
      <c r="G106" s="252" t="s">
        <v>591</v>
      </c>
      <c r="H106" s="131" t="str">
        <f>IF(AND(ISBLANK('CE4'!W17),$I$106&lt;&gt;"Z"),"",'CE4'!W17)</f>
        <v/>
      </c>
      <c r="I106" s="131" t="str">
        <f>IF(ISBLANK('CE4'!X17),"",'CE4'!X17)</f>
        <v/>
      </c>
      <c r="J106" s="132" t="s">
        <v>544</v>
      </c>
      <c r="K106" s="131" t="str">
        <f>IF(AND(ISBLANK('CE5'!W20),$L$106&lt;&gt;"Z"),"",'CE5'!W20)</f>
        <v/>
      </c>
      <c r="L106" s="131" t="str">
        <f>IF(ISBLANK('CE5'!X20),"",'CE5'!X20)</f>
        <v/>
      </c>
      <c r="M106" s="133" t="str">
        <f t="shared" si="1"/>
        <v>OK</v>
      </c>
      <c r="N106" s="134"/>
    </row>
    <row r="107" spans="1:14" x14ac:dyDescent="0.25">
      <c r="A107" s="125" t="s">
        <v>1810</v>
      </c>
      <c r="B107" s="126" t="s">
        <v>1116</v>
      </c>
      <c r="C107" s="127" t="s">
        <v>503</v>
      </c>
      <c r="D107" s="252" t="s">
        <v>1117</v>
      </c>
      <c r="E107" s="129" t="s">
        <v>544</v>
      </c>
      <c r="F107" s="130" t="s">
        <v>504</v>
      </c>
      <c r="G107" s="252" t="s">
        <v>558</v>
      </c>
      <c r="H107" s="131" t="str">
        <f>IF(AND(ISBLANK('CE4'!W18),$I$107&lt;&gt;"Z"),"",'CE4'!W18)</f>
        <v/>
      </c>
      <c r="I107" s="131" t="str">
        <f>IF(ISBLANK('CE4'!X18),"",'CE4'!X18)</f>
        <v/>
      </c>
      <c r="J107" s="132" t="s">
        <v>544</v>
      </c>
      <c r="K107" s="131" t="str">
        <f>IF(AND(ISBLANK('CE5'!W21),$L$107&lt;&gt;"Z"),"",'CE5'!W21)</f>
        <v/>
      </c>
      <c r="L107" s="131" t="str">
        <f>IF(ISBLANK('CE5'!X21),"",'CE5'!X21)</f>
        <v/>
      </c>
      <c r="M107" s="133" t="str">
        <f t="shared" si="1"/>
        <v>OK</v>
      </c>
      <c r="N107" s="134"/>
    </row>
    <row r="108" spans="1:14" x14ac:dyDescent="0.25">
      <c r="A108" s="125" t="s">
        <v>1810</v>
      </c>
      <c r="B108" s="126" t="s">
        <v>1118</v>
      </c>
      <c r="C108" s="127" t="s">
        <v>503</v>
      </c>
      <c r="D108" s="252" t="s">
        <v>577</v>
      </c>
      <c r="E108" s="129" t="s">
        <v>544</v>
      </c>
      <c r="F108" s="130" t="s">
        <v>504</v>
      </c>
      <c r="G108" s="252" t="s">
        <v>1004</v>
      </c>
      <c r="H108" s="131" t="str">
        <f>IF(AND(ISBLANK('CE4'!Z16),$I$108&lt;&gt;"Z"),"",'CE4'!Z16)</f>
        <v/>
      </c>
      <c r="I108" s="131" t="str">
        <f>IF(ISBLANK('CE4'!AA16),"",'CE4'!AA16)</f>
        <v/>
      </c>
      <c r="J108" s="132" t="s">
        <v>544</v>
      </c>
      <c r="K108" s="131" t="str">
        <f>IF(AND(ISBLANK('CE5'!Z19),$L$108&lt;&gt;"Z"),"",'CE5'!Z19)</f>
        <v/>
      </c>
      <c r="L108" s="131" t="str">
        <f>IF(ISBLANK('CE5'!AA19),"",'CE5'!AA19)</f>
        <v/>
      </c>
      <c r="M108" s="133" t="str">
        <f t="shared" si="1"/>
        <v>OK</v>
      </c>
      <c r="N108" s="134"/>
    </row>
    <row r="109" spans="1:14" x14ac:dyDescent="0.25">
      <c r="A109" s="125" t="s">
        <v>1810</v>
      </c>
      <c r="B109" s="126" t="s">
        <v>1119</v>
      </c>
      <c r="C109" s="127" t="s">
        <v>503</v>
      </c>
      <c r="D109" s="252" t="s">
        <v>587</v>
      </c>
      <c r="E109" s="129" t="s">
        <v>544</v>
      </c>
      <c r="F109" s="130" t="s">
        <v>504</v>
      </c>
      <c r="G109" s="252" t="s">
        <v>1008</v>
      </c>
      <c r="H109" s="131" t="str">
        <f>IF(AND(ISBLANK('CE4'!Z17),$I$109&lt;&gt;"Z"),"",'CE4'!Z17)</f>
        <v/>
      </c>
      <c r="I109" s="131" t="str">
        <f>IF(ISBLANK('CE4'!AA17),"",'CE4'!AA17)</f>
        <v/>
      </c>
      <c r="J109" s="132" t="s">
        <v>544</v>
      </c>
      <c r="K109" s="131" t="str">
        <f>IF(AND(ISBLANK('CE5'!Z20),$L$109&lt;&gt;"Z"),"",'CE5'!Z20)</f>
        <v/>
      </c>
      <c r="L109" s="131" t="str">
        <f>IF(ISBLANK('CE5'!AA20),"",'CE5'!AA20)</f>
        <v/>
      </c>
      <c r="M109" s="133" t="str">
        <f t="shared" si="1"/>
        <v>OK</v>
      </c>
      <c r="N109" s="134"/>
    </row>
    <row r="110" spans="1:14" x14ac:dyDescent="0.25">
      <c r="A110" s="125" t="s">
        <v>1810</v>
      </c>
      <c r="B110" s="126" t="s">
        <v>1120</v>
      </c>
      <c r="C110" s="127" t="s">
        <v>503</v>
      </c>
      <c r="D110" s="252" t="s">
        <v>564</v>
      </c>
      <c r="E110" s="129" t="s">
        <v>544</v>
      </c>
      <c r="F110" s="130" t="s">
        <v>504</v>
      </c>
      <c r="G110" s="252" t="s">
        <v>565</v>
      </c>
      <c r="H110" s="131" t="str">
        <f>IF(AND(ISBLANK('CE4'!Z18),$I$110&lt;&gt;"Z"),"",'CE4'!Z18)</f>
        <v/>
      </c>
      <c r="I110" s="131" t="str">
        <f>IF(ISBLANK('CE4'!AA18),"",'CE4'!AA18)</f>
        <v/>
      </c>
      <c r="J110" s="132" t="s">
        <v>544</v>
      </c>
      <c r="K110" s="131" t="str">
        <f>IF(AND(ISBLANK('CE5'!Z21),$L$110&lt;&gt;"Z"),"",'CE5'!Z21)</f>
        <v/>
      </c>
      <c r="L110" s="131" t="str">
        <f>IF(ISBLANK('CE5'!AA21),"",'CE5'!AA21)</f>
        <v/>
      </c>
      <c r="M110" s="133" t="str">
        <f t="shared" si="1"/>
        <v>OK</v>
      </c>
      <c r="N110" s="134"/>
    </row>
    <row r="111" spans="1:14" x14ac:dyDescent="0.25">
      <c r="A111" s="125" t="s">
        <v>1810</v>
      </c>
      <c r="B111" s="126" t="s">
        <v>1121</v>
      </c>
      <c r="C111" s="127" t="s">
        <v>503</v>
      </c>
      <c r="D111" s="252" t="s">
        <v>577</v>
      </c>
      <c r="E111" s="129" t="s">
        <v>544</v>
      </c>
      <c r="F111" s="130" t="s">
        <v>505</v>
      </c>
      <c r="G111" s="252" t="s">
        <v>1004</v>
      </c>
      <c r="H111" s="131" t="str">
        <f>IF(AND(ISBLANK('CE4'!Z16),$I$111&lt;&gt;"Z"),"",'CE4'!Z16)</f>
        <v/>
      </c>
      <c r="I111" s="131" t="str">
        <f>IF(ISBLANK('CE4'!AA16),"",'CE4'!AA16)</f>
        <v/>
      </c>
      <c r="J111" s="132" t="s">
        <v>544</v>
      </c>
      <c r="K111" s="131" t="str">
        <f>IF(AND(ISBLANK('CE6'!Z19),$L$111&lt;&gt;"Z"),"",'CE6'!Z19)</f>
        <v/>
      </c>
      <c r="L111" s="131" t="str">
        <f>IF(ISBLANK('CE6'!AA19),"",'CE6'!AA19)</f>
        <v/>
      </c>
      <c r="M111" s="133" t="str">
        <f t="shared" si="1"/>
        <v>OK</v>
      </c>
      <c r="N111" s="134"/>
    </row>
    <row r="112" spans="1:14" x14ac:dyDescent="0.25">
      <c r="A112" s="125" t="s">
        <v>1810</v>
      </c>
      <c r="B112" s="126" t="s">
        <v>1122</v>
      </c>
      <c r="C112" s="127" t="s">
        <v>503</v>
      </c>
      <c r="D112" s="252" t="s">
        <v>587</v>
      </c>
      <c r="E112" s="129" t="s">
        <v>544</v>
      </c>
      <c r="F112" s="130" t="s">
        <v>505</v>
      </c>
      <c r="G112" s="252" t="s">
        <v>1008</v>
      </c>
      <c r="H112" s="131" t="str">
        <f>IF(AND(ISBLANK('CE4'!Z17),$I$112&lt;&gt;"Z"),"",'CE4'!Z17)</f>
        <v/>
      </c>
      <c r="I112" s="131" t="str">
        <f>IF(ISBLANK('CE4'!AA17),"",'CE4'!AA17)</f>
        <v/>
      </c>
      <c r="J112" s="132" t="s">
        <v>544</v>
      </c>
      <c r="K112" s="131" t="str">
        <f>IF(AND(ISBLANK('CE6'!Z20),$L$112&lt;&gt;"Z"),"",'CE6'!Z20)</f>
        <v/>
      </c>
      <c r="L112" s="131" t="str">
        <f>IF(ISBLANK('CE6'!AA20),"",'CE6'!AA20)</f>
        <v/>
      </c>
      <c r="M112" s="133" t="str">
        <f t="shared" si="1"/>
        <v>OK</v>
      </c>
      <c r="N112" s="134"/>
    </row>
    <row r="113" spans="1:14" x14ac:dyDescent="0.25">
      <c r="A113" s="125" t="s">
        <v>1810</v>
      </c>
      <c r="B113" s="126" t="s">
        <v>1123</v>
      </c>
      <c r="C113" s="127" t="s">
        <v>503</v>
      </c>
      <c r="D113" s="252" t="s">
        <v>564</v>
      </c>
      <c r="E113" s="129" t="s">
        <v>544</v>
      </c>
      <c r="F113" s="130" t="s">
        <v>505</v>
      </c>
      <c r="G113" s="252" t="s">
        <v>565</v>
      </c>
      <c r="H113" s="131" t="str">
        <f>IF(AND(ISBLANK('CE4'!Z18),$I$113&lt;&gt;"Z"),"",'CE4'!Z18)</f>
        <v/>
      </c>
      <c r="I113" s="131" t="str">
        <f>IF(ISBLANK('CE4'!AA18),"",'CE4'!AA18)</f>
        <v/>
      </c>
      <c r="J113" s="132" t="s">
        <v>544</v>
      </c>
      <c r="K113" s="131" t="str">
        <f>IF(AND(ISBLANK('CE6'!Z21),$L$113&lt;&gt;"Z"),"",'CE6'!Z21)</f>
        <v/>
      </c>
      <c r="L113" s="131" t="str">
        <f>IF(ISBLANK('CE6'!AA21),"",'CE6'!AA21)</f>
        <v/>
      </c>
      <c r="M113" s="133" t="str">
        <f t="shared" si="1"/>
        <v>OK</v>
      </c>
      <c r="N113" s="134"/>
    </row>
    <row r="114" spans="1:14" x14ac:dyDescent="0.25">
      <c r="A114" s="125" t="s">
        <v>1810</v>
      </c>
      <c r="B114" s="126" t="s">
        <v>1850</v>
      </c>
      <c r="C114" s="127" t="s">
        <v>998</v>
      </c>
      <c r="D114" s="252" t="s">
        <v>509</v>
      </c>
      <c r="E114" s="129" t="s">
        <v>544</v>
      </c>
      <c r="F114" s="130" t="s">
        <v>1047</v>
      </c>
      <c r="G114" s="252" t="s">
        <v>1079</v>
      </c>
      <c r="H114" s="131" t="str">
        <f>IF(AND(ISBLANK('CE3'!T13),$I$114&lt;&gt;"Z"),"",'CE3'!T13)</f>
        <v/>
      </c>
      <c r="I114" s="131" t="str">
        <f>IF(ISBLANK('CE3'!U13),"",'CE3'!U13)</f>
        <v/>
      </c>
      <c r="J114" s="132" t="s">
        <v>544</v>
      </c>
      <c r="K114" s="131" t="str">
        <f>IF(AND(ISBLANK('CE8'!T22),$L$114&lt;&gt;"Z"),"",'CE8'!T22)</f>
        <v/>
      </c>
      <c r="L114" s="131" t="str">
        <f>IF(ISBLANK('CE8'!U22),"",'CE8'!U22)</f>
        <v/>
      </c>
      <c r="M114" s="133" t="str">
        <f t="shared" si="1"/>
        <v>OK</v>
      </c>
      <c r="N114" s="134"/>
    </row>
    <row r="115" spans="1:14" x14ac:dyDescent="0.25">
      <c r="A115" s="125" t="s">
        <v>1810</v>
      </c>
      <c r="B115" s="126" t="s">
        <v>1851</v>
      </c>
      <c r="C115" s="127" t="s">
        <v>998</v>
      </c>
      <c r="D115" s="252" t="s">
        <v>509</v>
      </c>
      <c r="E115" s="129" t="s">
        <v>544</v>
      </c>
      <c r="F115" s="130" t="s">
        <v>1047</v>
      </c>
      <c r="G115" s="252" t="s">
        <v>1124</v>
      </c>
      <c r="H115" s="131" t="str">
        <f>IF(AND(ISBLANK('CE3'!T13),$I$115&lt;&gt;"Z"),"",'CE3'!T13)</f>
        <v/>
      </c>
      <c r="I115" s="131" t="str">
        <f>IF(ISBLANK('CE3'!U13),"",'CE3'!U13)</f>
        <v/>
      </c>
      <c r="J115" s="132" t="s">
        <v>544</v>
      </c>
      <c r="K115" s="131" t="str">
        <f>IF(AND(ISBLANK('CE8'!T35),$L$115&lt;&gt;"Z"),"",'CE8'!T35)</f>
        <v/>
      </c>
      <c r="L115" s="131" t="str">
        <f>IF(ISBLANK('CE8'!U35),"",'CE8'!U35)</f>
        <v/>
      </c>
      <c r="M115" s="133" t="str">
        <f t="shared" si="1"/>
        <v>OK</v>
      </c>
      <c r="N115" s="134"/>
    </row>
    <row r="116" spans="1:14" x14ac:dyDescent="0.25">
      <c r="A116" s="125" t="s">
        <v>1810</v>
      </c>
      <c r="B116" s="126" t="s">
        <v>1125</v>
      </c>
      <c r="C116" s="127" t="s">
        <v>506</v>
      </c>
      <c r="D116" s="252" t="s">
        <v>1014</v>
      </c>
      <c r="E116" s="129" t="s">
        <v>544</v>
      </c>
      <c r="F116" s="130" t="s">
        <v>506</v>
      </c>
      <c r="G116" s="252" t="s">
        <v>581</v>
      </c>
      <c r="H116" s="131" t="str">
        <f>IF(AND(ISBLANK('CE7'!Z13),$I$116&lt;&gt;"Z"),"",'CE7'!Z13)</f>
        <v/>
      </c>
      <c r="I116" s="131" t="str">
        <f>IF(ISBLANK('CE7'!AA13),"",'CE7'!AA13)</f>
        <v/>
      </c>
      <c r="J116" s="132" t="s">
        <v>544</v>
      </c>
      <c r="K116" s="131" t="str">
        <f>IF(AND(ISBLANK('CE7'!AI13),$L$116&lt;&gt;"Z"),"",'CE7'!AI13)</f>
        <v/>
      </c>
      <c r="L116" s="131" t="str">
        <f>IF(ISBLANK('CE7'!AJ13),"",'CE7'!AJ13)</f>
        <v/>
      </c>
      <c r="M116" s="133" t="str">
        <f t="shared" si="1"/>
        <v>OK</v>
      </c>
      <c r="N116" s="134"/>
    </row>
    <row r="117" spans="1:14" x14ac:dyDescent="0.25">
      <c r="A117" s="125" t="s">
        <v>1810</v>
      </c>
      <c r="B117" s="126" t="s">
        <v>1126</v>
      </c>
      <c r="C117" s="127" t="s">
        <v>506</v>
      </c>
      <c r="D117" s="252" t="s">
        <v>1017</v>
      </c>
      <c r="E117" s="129" t="s">
        <v>544</v>
      </c>
      <c r="F117" s="130" t="s">
        <v>506</v>
      </c>
      <c r="G117" s="252" t="s">
        <v>582</v>
      </c>
      <c r="H117" s="131" t="str">
        <f>IF(AND(ISBLANK('CE7'!Z14),$I$117&lt;&gt;"Z"),"",'CE7'!Z14)</f>
        <v/>
      </c>
      <c r="I117" s="131" t="str">
        <f>IF(ISBLANK('CE7'!AA14),"",'CE7'!AA14)</f>
        <v/>
      </c>
      <c r="J117" s="132" t="s">
        <v>544</v>
      </c>
      <c r="K117" s="131" t="str">
        <f>IF(AND(ISBLANK('CE7'!AI14),$L$117&lt;&gt;"Z"),"",'CE7'!AI14)</f>
        <v/>
      </c>
      <c r="L117" s="131" t="str">
        <f>IF(ISBLANK('CE7'!AJ14),"",'CE7'!AJ14)</f>
        <v/>
      </c>
      <c r="M117" s="133" t="str">
        <f t="shared" si="1"/>
        <v>OK</v>
      </c>
      <c r="N117" s="134"/>
    </row>
    <row r="118" spans="1:14" x14ac:dyDescent="0.25">
      <c r="A118" s="125" t="s">
        <v>1810</v>
      </c>
      <c r="B118" s="126" t="s">
        <v>1127</v>
      </c>
      <c r="C118" s="127" t="s">
        <v>506</v>
      </c>
      <c r="D118" s="252" t="s">
        <v>563</v>
      </c>
      <c r="E118" s="129" t="s">
        <v>544</v>
      </c>
      <c r="F118" s="130" t="s">
        <v>506</v>
      </c>
      <c r="G118" s="252" t="s">
        <v>583</v>
      </c>
      <c r="H118" s="131" t="str">
        <f>IF(AND(ISBLANK('CE7'!Z15),$I$118&lt;&gt;"Z"),"",'CE7'!Z15)</f>
        <v/>
      </c>
      <c r="I118" s="131" t="str">
        <f>IF(ISBLANK('CE7'!AA15),"",'CE7'!AA15)</f>
        <v/>
      </c>
      <c r="J118" s="132" t="s">
        <v>544</v>
      </c>
      <c r="K118" s="131" t="str">
        <f>IF(AND(ISBLANK('CE7'!AI15),$L$118&lt;&gt;"Z"),"",'CE7'!AI15)</f>
        <v/>
      </c>
      <c r="L118" s="131" t="str">
        <f>IF(ISBLANK('CE7'!AJ15),"",'CE7'!AJ15)</f>
        <v/>
      </c>
      <c r="M118" s="133" t="str">
        <f t="shared" si="1"/>
        <v>OK</v>
      </c>
      <c r="N118" s="134"/>
    </row>
    <row r="119" spans="1:14" x14ac:dyDescent="0.25">
      <c r="A119" s="125" t="s">
        <v>1810</v>
      </c>
      <c r="B119" s="126" t="s">
        <v>1128</v>
      </c>
      <c r="C119" s="127" t="s">
        <v>1047</v>
      </c>
      <c r="D119" s="252" t="s">
        <v>550</v>
      </c>
      <c r="E119" s="129" t="s">
        <v>544</v>
      </c>
      <c r="F119" s="130" t="s">
        <v>1047</v>
      </c>
      <c r="G119" s="252" t="s">
        <v>592</v>
      </c>
      <c r="H119" s="131" t="str">
        <f>IF(AND(ISBLANK('CE8'!T26),$I$119&lt;&gt;"Z"),"",'CE8'!T26)</f>
        <v/>
      </c>
      <c r="I119" s="131" t="str">
        <f>IF(ISBLANK('CE8'!U26),"",'CE8'!U26)</f>
        <v/>
      </c>
      <c r="J119" s="132" t="s">
        <v>544</v>
      </c>
      <c r="K119" s="131" t="str">
        <f>IF(AND(ISBLANK('CE8'!T48),$L$119&lt;&gt;"Z"),"",'CE8'!T48)</f>
        <v/>
      </c>
      <c r="L119" s="131" t="str">
        <f>IF(ISBLANK('CE8'!U48),"",'CE8'!U48)</f>
        <v/>
      </c>
      <c r="M119" s="133" t="str">
        <f t="shared" si="1"/>
        <v>OK</v>
      </c>
      <c r="N119" s="134"/>
    </row>
    <row r="120" spans="1:14" x14ac:dyDescent="0.25">
      <c r="A120" s="125" t="s">
        <v>1810</v>
      </c>
      <c r="B120" s="126" t="s">
        <v>1129</v>
      </c>
      <c r="C120" s="127" t="s">
        <v>1047</v>
      </c>
      <c r="D120" s="252" t="s">
        <v>551</v>
      </c>
      <c r="E120" s="129" t="s">
        <v>544</v>
      </c>
      <c r="F120" s="130" t="s">
        <v>1047</v>
      </c>
      <c r="G120" s="252" t="s">
        <v>593</v>
      </c>
      <c r="H120" s="131" t="str">
        <f>IF(AND(ISBLANK('CE8'!T27),$I$120&lt;&gt;"Z"),"",'CE8'!T27)</f>
        <v/>
      </c>
      <c r="I120" s="131" t="str">
        <f>IF(ISBLANK('CE8'!U27),"",'CE8'!U27)</f>
        <v/>
      </c>
      <c r="J120" s="132" t="s">
        <v>544</v>
      </c>
      <c r="K120" s="131" t="str">
        <f>IF(AND(ISBLANK('CE8'!T49),$L$120&lt;&gt;"Z"),"",'CE8'!T49)</f>
        <v/>
      </c>
      <c r="L120" s="131" t="str">
        <f>IF(ISBLANK('CE8'!U49),"",'CE8'!U49)</f>
        <v/>
      </c>
      <c r="M120" s="133" t="str">
        <f t="shared" si="1"/>
        <v>OK</v>
      </c>
      <c r="N120" s="134"/>
    </row>
    <row r="121" spans="1:14" x14ac:dyDescent="0.25">
      <c r="A121" s="125" t="s">
        <v>1810</v>
      </c>
      <c r="B121" s="126" t="s">
        <v>1130</v>
      </c>
      <c r="C121" s="127" t="s">
        <v>1047</v>
      </c>
      <c r="D121" s="252" t="s">
        <v>1131</v>
      </c>
      <c r="E121" s="129" t="s">
        <v>544</v>
      </c>
      <c r="F121" s="130" t="s">
        <v>1047</v>
      </c>
      <c r="G121" s="252" t="s">
        <v>594</v>
      </c>
      <c r="H121" s="131" t="str">
        <f>IF(AND(ISBLANK('CE8'!T28),$I$121&lt;&gt;"Z"),"",'CE8'!T28)</f>
        <v/>
      </c>
      <c r="I121" s="131" t="str">
        <f>IF(ISBLANK('CE8'!U28),"",'CE8'!U28)</f>
        <v/>
      </c>
      <c r="J121" s="132" t="s">
        <v>544</v>
      </c>
      <c r="K121" s="131" t="str">
        <f>IF(AND(ISBLANK('CE8'!T50),$L$121&lt;&gt;"Z"),"",'CE8'!T50)</f>
        <v/>
      </c>
      <c r="L121" s="131" t="str">
        <f>IF(ISBLANK('CE8'!U50),"",'CE8'!U50)</f>
        <v/>
      </c>
      <c r="M121" s="133" t="str">
        <f t="shared" si="1"/>
        <v>OK</v>
      </c>
      <c r="N121" s="134"/>
    </row>
    <row r="122" spans="1:14" x14ac:dyDescent="0.25">
      <c r="A122" s="125" t="s">
        <v>1810</v>
      </c>
      <c r="B122" s="126" t="s">
        <v>1132</v>
      </c>
      <c r="C122" s="127" t="s">
        <v>1047</v>
      </c>
      <c r="D122" s="252" t="s">
        <v>986</v>
      </c>
      <c r="E122" s="129" t="s">
        <v>544</v>
      </c>
      <c r="F122" s="130" t="s">
        <v>1047</v>
      </c>
      <c r="G122" s="252" t="s">
        <v>595</v>
      </c>
      <c r="H122" s="131" t="str">
        <f>IF(AND(ISBLANK('CE8'!W26),$I$122&lt;&gt;"Z"),"",'CE8'!W26)</f>
        <v/>
      </c>
      <c r="I122" s="131" t="str">
        <f>IF(ISBLANK('CE8'!X26),"",'CE8'!X26)</f>
        <v/>
      </c>
      <c r="J122" s="132" t="s">
        <v>544</v>
      </c>
      <c r="K122" s="131" t="str">
        <f>IF(AND(ISBLANK('CE8'!W48),$L$122&lt;&gt;"Z"),"",'CE8'!W48)</f>
        <v/>
      </c>
      <c r="L122" s="131" t="str">
        <f>IF(ISBLANK('CE8'!X48),"",'CE8'!X48)</f>
        <v/>
      </c>
      <c r="M122" s="133" t="str">
        <f t="shared" si="1"/>
        <v>OK</v>
      </c>
      <c r="N122" s="134"/>
    </row>
    <row r="123" spans="1:14" x14ac:dyDescent="0.25">
      <c r="A123" s="125" t="s">
        <v>1810</v>
      </c>
      <c r="B123" s="126" t="s">
        <v>1133</v>
      </c>
      <c r="C123" s="127" t="s">
        <v>1047</v>
      </c>
      <c r="D123" s="252" t="s">
        <v>988</v>
      </c>
      <c r="E123" s="129" t="s">
        <v>544</v>
      </c>
      <c r="F123" s="130" t="s">
        <v>1047</v>
      </c>
      <c r="G123" s="252" t="s">
        <v>596</v>
      </c>
      <c r="H123" s="131" t="str">
        <f>IF(AND(ISBLANK('CE8'!W27),$I$123&lt;&gt;"Z"),"",'CE8'!W27)</f>
        <v/>
      </c>
      <c r="I123" s="131" t="str">
        <f>IF(ISBLANK('CE8'!X27),"",'CE8'!X27)</f>
        <v/>
      </c>
      <c r="J123" s="132" t="s">
        <v>544</v>
      </c>
      <c r="K123" s="131" t="str">
        <f>IF(AND(ISBLANK('CE8'!W49),$L$123&lt;&gt;"Z"),"",'CE8'!W49)</f>
        <v/>
      </c>
      <c r="L123" s="131" t="str">
        <f>IF(ISBLANK('CE8'!X49),"",'CE8'!X49)</f>
        <v/>
      </c>
      <c r="M123" s="133" t="str">
        <f t="shared" si="1"/>
        <v>OK</v>
      </c>
      <c r="N123" s="134"/>
    </row>
    <row r="124" spans="1:14" x14ac:dyDescent="0.25">
      <c r="A124" s="125" t="s">
        <v>1810</v>
      </c>
      <c r="B124" s="126" t="s">
        <v>1134</v>
      </c>
      <c r="C124" s="127" t="s">
        <v>1047</v>
      </c>
      <c r="D124" s="252" t="s">
        <v>1135</v>
      </c>
      <c r="E124" s="129" t="s">
        <v>544</v>
      </c>
      <c r="F124" s="130" t="s">
        <v>1047</v>
      </c>
      <c r="G124" s="252" t="s">
        <v>597</v>
      </c>
      <c r="H124" s="131" t="str">
        <f>IF(AND(ISBLANK('CE8'!W28),$I$124&lt;&gt;"Z"),"",'CE8'!W28)</f>
        <v/>
      </c>
      <c r="I124" s="131" t="str">
        <f>IF(ISBLANK('CE8'!X28),"",'CE8'!X28)</f>
        <v/>
      </c>
      <c r="J124" s="132" t="s">
        <v>544</v>
      </c>
      <c r="K124" s="131" t="str">
        <f>IF(AND(ISBLANK('CE8'!W50),$L$124&lt;&gt;"Z"),"",'CE8'!W50)</f>
        <v/>
      </c>
      <c r="L124" s="131" t="str">
        <f>IF(ISBLANK('CE8'!X50),"",'CE8'!X50)</f>
        <v/>
      </c>
      <c r="M124" s="133" t="str">
        <f t="shared" si="1"/>
        <v>OK</v>
      </c>
      <c r="N124" s="134"/>
    </row>
    <row r="125" spans="1:14" x14ac:dyDescent="0.25">
      <c r="A125" s="125" t="s">
        <v>1810</v>
      </c>
      <c r="B125" s="126" t="s">
        <v>1136</v>
      </c>
      <c r="C125" s="127" t="s">
        <v>1047</v>
      </c>
      <c r="D125" s="252" t="s">
        <v>992</v>
      </c>
      <c r="E125" s="129" t="s">
        <v>544</v>
      </c>
      <c r="F125" s="130" t="s">
        <v>1047</v>
      </c>
      <c r="G125" s="252" t="s">
        <v>598</v>
      </c>
      <c r="H125" s="131" t="str">
        <f>IF(AND(ISBLANK('CE8'!Z26),$I$125&lt;&gt;"Z"),"",'CE8'!Z26)</f>
        <v/>
      </c>
      <c r="I125" s="131" t="str">
        <f>IF(ISBLANK('CE8'!AA26),"",'CE8'!AA26)</f>
        <v/>
      </c>
      <c r="J125" s="132" t="s">
        <v>544</v>
      </c>
      <c r="K125" s="131" t="str">
        <f>IF(AND(ISBLANK('CE8'!Z48),$L$125&lt;&gt;"Z"),"",'CE8'!Z48)</f>
        <v/>
      </c>
      <c r="L125" s="131" t="str">
        <f>IF(ISBLANK('CE8'!AA48),"",'CE8'!AA48)</f>
        <v/>
      </c>
      <c r="M125" s="133" t="str">
        <f t="shared" si="1"/>
        <v>OK</v>
      </c>
      <c r="N125" s="134"/>
    </row>
    <row r="126" spans="1:14" x14ac:dyDescent="0.25">
      <c r="A126" s="125" t="s">
        <v>1810</v>
      </c>
      <c r="B126" s="126" t="s">
        <v>1137</v>
      </c>
      <c r="C126" s="127" t="s">
        <v>1047</v>
      </c>
      <c r="D126" s="252" t="s">
        <v>994</v>
      </c>
      <c r="E126" s="129" t="s">
        <v>544</v>
      </c>
      <c r="F126" s="130" t="s">
        <v>1047</v>
      </c>
      <c r="G126" s="252" t="s">
        <v>599</v>
      </c>
      <c r="H126" s="131" t="str">
        <f>IF(AND(ISBLANK('CE8'!Z27),$I$126&lt;&gt;"Z"),"",'CE8'!Z27)</f>
        <v/>
      </c>
      <c r="I126" s="131" t="str">
        <f>IF(ISBLANK('CE8'!AA27),"",'CE8'!AA27)</f>
        <v/>
      </c>
      <c r="J126" s="132" t="s">
        <v>544</v>
      </c>
      <c r="K126" s="131" t="str">
        <f>IF(AND(ISBLANK('CE8'!Z49),$L$126&lt;&gt;"Z"),"",'CE8'!Z49)</f>
        <v/>
      </c>
      <c r="L126" s="131" t="str">
        <f>IF(ISBLANK('CE8'!AA49),"",'CE8'!AA49)</f>
        <v/>
      </c>
      <c r="M126" s="133" t="str">
        <f t="shared" si="1"/>
        <v>OK</v>
      </c>
      <c r="N126" s="134"/>
    </row>
    <row r="127" spans="1:14" x14ac:dyDescent="0.25">
      <c r="A127" s="125" t="s">
        <v>1810</v>
      </c>
      <c r="B127" s="126" t="s">
        <v>1138</v>
      </c>
      <c r="C127" s="127" t="s">
        <v>1047</v>
      </c>
      <c r="D127" s="252" t="s">
        <v>579</v>
      </c>
      <c r="E127" s="129" t="s">
        <v>544</v>
      </c>
      <c r="F127" s="130" t="s">
        <v>1047</v>
      </c>
      <c r="G127" s="252" t="s">
        <v>1139</v>
      </c>
      <c r="H127" s="131" t="str">
        <f>IF(AND(ISBLANK('CE8'!Z28),$I$127&lt;&gt;"Z"),"",'CE8'!Z28)</f>
        <v/>
      </c>
      <c r="I127" s="131" t="str">
        <f>IF(ISBLANK('CE8'!AA28),"",'CE8'!AA28)</f>
        <v/>
      </c>
      <c r="J127" s="132" t="s">
        <v>544</v>
      </c>
      <c r="K127" s="131" t="str">
        <f>IF(AND(ISBLANK('CE8'!Z50),$L$127&lt;&gt;"Z"),"",'CE8'!Z50)</f>
        <v/>
      </c>
      <c r="L127" s="131" t="str">
        <f>IF(ISBLANK('CE8'!AA50),"",'CE8'!AA50)</f>
        <v/>
      </c>
      <c r="M127" s="133" t="str">
        <f t="shared" si="1"/>
        <v>OK</v>
      </c>
      <c r="N127" s="134"/>
    </row>
    <row r="128" spans="1:14" x14ac:dyDescent="0.25">
      <c r="A128" s="125" t="s">
        <v>1810</v>
      </c>
      <c r="B128" s="126" t="s">
        <v>1852</v>
      </c>
      <c r="C128" s="127" t="s">
        <v>1047</v>
      </c>
      <c r="D128" s="252" t="s">
        <v>545</v>
      </c>
      <c r="E128" s="129" t="s">
        <v>544</v>
      </c>
      <c r="F128" s="130" t="s">
        <v>1057</v>
      </c>
      <c r="G128" s="252" t="s">
        <v>606</v>
      </c>
      <c r="H128" s="131" t="str">
        <f>IF(AND(ISBLANK('CE8'!T15),$I$128&lt;&gt;"Z"),"",'CE8'!T15)</f>
        <v/>
      </c>
      <c r="I128" s="131" t="str">
        <f>IF(ISBLANK('CE8'!U15),"",'CE8'!U15)</f>
        <v/>
      </c>
      <c r="J128" s="132" t="s">
        <v>544</v>
      </c>
      <c r="K128" s="131" t="str">
        <f>IF(AND(ISBLANK('CE9'!AR18),$L$128&lt;&gt;"Z"),"",'CE9'!AR18)</f>
        <v/>
      </c>
      <c r="L128" s="131" t="str">
        <f>IF(ISBLANK('CE9'!AS18),"",'CE9'!AS18)</f>
        <v/>
      </c>
      <c r="M128" s="133" t="str">
        <f t="shared" si="1"/>
        <v>OK</v>
      </c>
      <c r="N128" s="134"/>
    </row>
    <row r="129" spans="1:14" x14ac:dyDescent="0.25">
      <c r="A129" s="125" t="s">
        <v>1810</v>
      </c>
      <c r="B129" s="126" t="s">
        <v>1853</v>
      </c>
      <c r="C129" s="127" t="s">
        <v>1047</v>
      </c>
      <c r="D129" s="252" t="s">
        <v>546</v>
      </c>
      <c r="E129" s="129" t="s">
        <v>544</v>
      </c>
      <c r="F129" s="130" t="s">
        <v>1057</v>
      </c>
      <c r="G129" s="252" t="s">
        <v>607</v>
      </c>
      <c r="H129" s="131" t="str">
        <f>IF(AND(ISBLANK('CE8'!T18),$I$129&lt;&gt;"Z"),"",'CE8'!T18)</f>
        <v/>
      </c>
      <c r="I129" s="131" t="str">
        <f>IF(ISBLANK('CE8'!U18),"",'CE8'!U18)</f>
        <v/>
      </c>
      <c r="J129" s="132" t="s">
        <v>544</v>
      </c>
      <c r="K129" s="131" t="str">
        <f>IF(AND(ISBLANK('CE9'!AR19),$L$129&lt;&gt;"Z"),"",'CE9'!AR19)</f>
        <v/>
      </c>
      <c r="L129" s="131" t="str">
        <f>IF(ISBLANK('CE9'!AS19),"",'CE9'!AS19)</f>
        <v/>
      </c>
      <c r="M129" s="133" t="str">
        <f t="shared" si="1"/>
        <v>OK</v>
      </c>
      <c r="N129" s="134"/>
    </row>
    <row r="130" spans="1:14" x14ac:dyDescent="0.25">
      <c r="A130" s="125" t="s">
        <v>1810</v>
      </c>
      <c r="B130" s="126" t="s">
        <v>1854</v>
      </c>
      <c r="C130" s="127" t="s">
        <v>1047</v>
      </c>
      <c r="D130" s="252" t="s">
        <v>547</v>
      </c>
      <c r="E130" s="129" t="s">
        <v>544</v>
      </c>
      <c r="F130" s="130" t="s">
        <v>1057</v>
      </c>
      <c r="G130" s="252" t="s">
        <v>608</v>
      </c>
      <c r="H130" s="131" t="str">
        <f>IF(AND(ISBLANK('CE8'!T21),$I$130&lt;&gt;"Z"),"",'CE8'!T21)</f>
        <v/>
      </c>
      <c r="I130" s="131" t="str">
        <f>IF(ISBLANK('CE8'!U21),"",'CE8'!U21)</f>
        <v/>
      </c>
      <c r="J130" s="132" t="s">
        <v>544</v>
      </c>
      <c r="K130" s="131" t="str">
        <f>IF(AND(ISBLANK('CE9'!AR20),$L$130&lt;&gt;"Z"),"",'CE9'!AR20)</f>
        <v/>
      </c>
      <c r="L130" s="131" t="str">
        <f>IF(ISBLANK('CE9'!AS20),"",'CE9'!AS20)</f>
        <v/>
      </c>
      <c r="M130" s="133" t="str">
        <f t="shared" si="1"/>
        <v>OK</v>
      </c>
      <c r="N130" s="134"/>
    </row>
    <row r="131" spans="1:14" x14ac:dyDescent="0.25">
      <c r="A131" s="125" t="s">
        <v>1810</v>
      </c>
      <c r="B131" s="126" t="s">
        <v>1855</v>
      </c>
      <c r="C131" s="127" t="s">
        <v>1047</v>
      </c>
      <c r="D131" s="252" t="s">
        <v>1131</v>
      </c>
      <c r="E131" s="129" t="s">
        <v>544</v>
      </c>
      <c r="F131" s="130" t="s">
        <v>1057</v>
      </c>
      <c r="G131" s="252" t="s">
        <v>1140</v>
      </c>
      <c r="H131" s="131" t="str">
        <f>IF(AND(ISBLANK('CE8'!T28),$I$131&lt;&gt;"Z"),"",'CE8'!T28)</f>
        <v/>
      </c>
      <c r="I131" s="131" t="str">
        <f>IF(ISBLANK('CE8'!U28),"",'CE8'!U28)</f>
        <v/>
      </c>
      <c r="J131" s="132" t="s">
        <v>544</v>
      </c>
      <c r="K131" s="131" t="str">
        <f>IF(AND(ISBLANK('CE9'!AR23),$L$131&lt;&gt;"Z"),"",'CE9'!AR23)</f>
        <v/>
      </c>
      <c r="L131" s="131" t="str">
        <f>IF(ISBLANK('CE9'!AS23),"",'CE9'!AS23)</f>
        <v/>
      </c>
      <c r="M131" s="133" t="str">
        <f t="shared" si="1"/>
        <v>OK</v>
      </c>
      <c r="N131" s="134"/>
    </row>
    <row r="132" spans="1:14" x14ac:dyDescent="0.25">
      <c r="A132" s="125" t="s">
        <v>1810</v>
      </c>
      <c r="B132" s="126" t="s">
        <v>1856</v>
      </c>
      <c r="C132" s="127" t="s">
        <v>1047</v>
      </c>
      <c r="D132" s="252" t="s">
        <v>1131</v>
      </c>
      <c r="E132" s="129" t="s">
        <v>544</v>
      </c>
      <c r="F132" s="130" t="s">
        <v>1057</v>
      </c>
      <c r="G132" s="252" t="s">
        <v>1141</v>
      </c>
      <c r="H132" s="131" t="str">
        <f>IF(AND(ISBLANK('CE8'!T28),$I$132&lt;&gt;"Z"),"",'CE8'!T28)</f>
        <v/>
      </c>
      <c r="I132" s="131" t="str">
        <f>IF(ISBLANK('CE8'!U28),"",'CE8'!U28)</f>
        <v/>
      </c>
      <c r="J132" s="132" t="s">
        <v>544</v>
      </c>
      <c r="K132" s="131" t="str">
        <f>IF(AND(ISBLANK('CE9'!AR31),$L$132&lt;&gt;"Z"),"",'CE9'!AR31)</f>
        <v/>
      </c>
      <c r="L132" s="131" t="str">
        <f>IF(ISBLANK('CE9'!AS31),"",'CE9'!AS31)</f>
        <v/>
      </c>
      <c r="M132" s="133" t="str">
        <f t="shared" si="1"/>
        <v>OK</v>
      </c>
      <c r="N132" s="134"/>
    </row>
    <row r="133" spans="1:14" x14ac:dyDescent="0.25">
      <c r="A133" s="125" t="s">
        <v>1810</v>
      </c>
      <c r="B133" s="126" t="s">
        <v>1857</v>
      </c>
      <c r="C133" s="127" t="s">
        <v>1047</v>
      </c>
      <c r="D133" s="252" t="s">
        <v>552</v>
      </c>
      <c r="E133" s="129" t="s">
        <v>544</v>
      </c>
      <c r="F133" s="130" t="s">
        <v>1057</v>
      </c>
      <c r="G133" s="252" t="s">
        <v>609</v>
      </c>
      <c r="H133" s="131" t="str">
        <f>IF(AND(ISBLANK('CE8'!T31),$I$133&lt;&gt;"Z"),"",'CE8'!T31)</f>
        <v/>
      </c>
      <c r="I133" s="131" t="str">
        <f>IF(ISBLANK('CE8'!U31),"",'CE8'!U31)</f>
        <v/>
      </c>
      <c r="J133" s="132" t="s">
        <v>544</v>
      </c>
      <c r="K133" s="131" t="str">
        <f>IF(AND(ISBLANK('CE9'!AR24),$L$133&lt;&gt;"Z"),"",'CE9'!AR24)</f>
        <v/>
      </c>
      <c r="L133" s="131" t="str">
        <f>IF(ISBLANK('CE9'!AS24),"",'CE9'!AS24)</f>
        <v/>
      </c>
      <c r="M133" s="133" t="str">
        <f t="shared" si="1"/>
        <v>OK</v>
      </c>
      <c r="N133" s="134"/>
    </row>
    <row r="134" spans="1:14" x14ac:dyDescent="0.25">
      <c r="A134" s="125" t="s">
        <v>1810</v>
      </c>
      <c r="B134" s="126" t="s">
        <v>1858</v>
      </c>
      <c r="C134" s="127" t="s">
        <v>1047</v>
      </c>
      <c r="D134" s="252" t="s">
        <v>553</v>
      </c>
      <c r="E134" s="129" t="s">
        <v>544</v>
      </c>
      <c r="F134" s="130" t="s">
        <v>1057</v>
      </c>
      <c r="G134" s="252" t="s">
        <v>610</v>
      </c>
      <c r="H134" s="131" t="str">
        <f>IF(AND(ISBLANK('CE8'!T34),$I$134&lt;&gt;"Z"),"",'CE8'!T34)</f>
        <v/>
      </c>
      <c r="I134" s="131" t="str">
        <f>IF(ISBLANK('CE8'!U34),"",'CE8'!U34)</f>
        <v/>
      </c>
      <c r="J134" s="132" t="s">
        <v>544</v>
      </c>
      <c r="K134" s="131" t="str">
        <f>IF(AND(ISBLANK('CE9'!AR25),$L$134&lt;&gt;"Z"),"",'CE9'!AR25)</f>
        <v/>
      </c>
      <c r="L134" s="131" t="str">
        <f>IF(ISBLANK('CE9'!AS25),"",'CE9'!AS25)</f>
        <v/>
      </c>
      <c r="M134" s="133" t="str">
        <f t="shared" si="1"/>
        <v>OK</v>
      </c>
      <c r="N134" s="134"/>
    </row>
    <row r="135" spans="1:14" x14ac:dyDescent="0.25">
      <c r="A135" s="125" t="s">
        <v>1810</v>
      </c>
      <c r="B135" s="126" t="s">
        <v>1859</v>
      </c>
      <c r="C135" s="127" t="s">
        <v>1047</v>
      </c>
      <c r="D135" s="252" t="s">
        <v>1561</v>
      </c>
      <c r="E135" s="129" t="s">
        <v>544</v>
      </c>
      <c r="F135" s="130" t="s">
        <v>1057</v>
      </c>
      <c r="G135" s="252" t="s">
        <v>611</v>
      </c>
      <c r="H135" s="131" t="str">
        <f>IF(AND(ISBLANK('CE8'!T41),$I$135&lt;&gt;"Z"),"",'CE8'!T41)</f>
        <v/>
      </c>
      <c r="I135" s="131" t="str">
        <f>IF(ISBLANK('CE8'!U41),"",'CE8'!U41)</f>
        <v/>
      </c>
      <c r="J135" s="132" t="s">
        <v>544</v>
      </c>
      <c r="K135" s="131" t="str">
        <f>IF(AND(ISBLANK('CE9'!AR28),$L$135&lt;&gt;"Z"),"",'CE9'!AR28)</f>
        <v/>
      </c>
      <c r="L135" s="131" t="str">
        <f>IF(ISBLANK('CE9'!AS28),"",'CE9'!AS28)</f>
        <v/>
      </c>
      <c r="M135" s="133" t="str">
        <f t="shared" si="1"/>
        <v>OK</v>
      </c>
      <c r="N135" s="134"/>
    </row>
    <row r="136" spans="1:14" x14ac:dyDescent="0.25">
      <c r="A136" s="125" t="s">
        <v>1810</v>
      </c>
      <c r="B136" s="126" t="s">
        <v>1860</v>
      </c>
      <c r="C136" s="127" t="s">
        <v>1047</v>
      </c>
      <c r="D136" s="252" t="s">
        <v>978</v>
      </c>
      <c r="E136" s="129" t="s">
        <v>544</v>
      </c>
      <c r="F136" s="130" t="s">
        <v>1057</v>
      </c>
      <c r="G136" s="252" t="s">
        <v>612</v>
      </c>
      <c r="H136" s="131" t="str">
        <f>IF(AND(ISBLANK('CE8'!T44),$I$136&lt;&gt;"Z"),"",'CE8'!T44)</f>
        <v/>
      </c>
      <c r="I136" s="131" t="str">
        <f>IF(ISBLANK('CE8'!U44),"",'CE8'!U44)</f>
        <v/>
      </c>
      <c r="J136" s="132" t="s">
        <v>544</v>
      </c>
      <c r="K136" s="131" t="str">
        <f>IF(AND(ISBLANK('CE9'!AR29),$L$136&lt;&gt;"Z"),"",'CE9'!AR29)</f>
        <v/>
      </c>
      <c r="L136" s="131" t="str">
        <f>IF(ISBLANK('CE9'!AS29),"",'CE9'!AS29)</f>
        <v/>
      </c>
      <c r="M136" s="133" t="str">
        <f t="shared" si="1"/>
        <v>OK</v>
      </c>
      <c r="N136" s="134"/>
    </row>
    <row r="137" spans="1:14" x14ac:dyDescent="0.25">
      <c r="A137" s="125" t="s">
        <v>1810</v>
      </c>
      <c r="B137" s="126" t="s">
        <v>1861</v>
      </c>
      <c r="C137" s="127" t="s">
        <v>1047</v>
      </c>
      <c r="D137" s="252" t="s">
        <v>1566</v>
      </c>
      <c r="E137" s="129" t="s">
        <v>544</v>
      </c>
      <c r="F137" s="130" t="s">
        <v>1057</v>
      </c>
      <c r="G137" s="252" t="s">
        <v>613</v>
      </c>
      <c r="H137" s="131" t="str">
        <f>IF(AND(ISBLANK('CE8'!T47),$I$137&lt;&gt;"Z"),"",'CE8'!T47)</f>
        <v/>
      </c>
      <c r="I137" s="131" t="str">
        <f>IF(ISBLANK('CE8'!U47),"",'CE8'!U47)</f>
        <v/>
      </c>
      <c r="J137" s="132" t="s">
        <v>544</v>
      </c>
      <c r="K137" s="131" t="str">
        <f>IF(AND(ISBLANK('CE9'!AR30),$L$137&lt;&gt;"Z"),"",'CE9'!AR30)</f>
        <v/>
      </c>
      <c r="L137" s="131" t="str">
        <f>IF(ISBLANK('CE9'!AS30),"",'CE9'!AS30)</f>
        <v/>
      </c>
      <c r="M137" s="133" t="str">
        <f t="shared" si="1"/>
        <v>OK</v>
      </c>
      <c r="N137" s="134"/>
    </row>
    <row r="138" spans="1:14" x14ac:dyDescent="0.25">
      <c r="A138" s="125" t="s">
        <v>1810</v>
      </c>
      <c r="B138" s="126" t="s">
        <v>1145</v>
      </c>
      <c r="C138" s="127" t="s">
        <v>1057</v>
      </c>
      <c r="D138" s="252" t="s">
        <v>570</v>
      </c>
      <c r="E138" s="129" t="s">
        <v>544</v>
      </c>
      <c r="F138" s="130" t="s">
        <v>1057</v>
      </c>
      <c r="G138" s="252" t="s">
        <v>1146</v>
      </c>
      <c r="H138" s="131" t="str">
        <f>IF(AND(ISBLANK('CE9'!AC16),$I$138&lt;&gt;"Z"),"",'CE9'!AC16)</f>
        <v/>
      </c>
      <c r="I138" s="131" t="str">
        <f>IF(ISBLANK('CE9'!AD16),"",'CE9'!AD16)</f>
        <v/>
      </c>
      <c r="J138" s="132" t="s">
        <v>544</v>
      </c>
      <c r="K138" s="131" t="str">
        <f>IF(AND(ISBLANK('CE9'!AC21),$L$138&lt;&gt;"Z"),"",'CE9'!AC21)</f>
        <v/>
      </c>
      <c r="L138" s="131" t="str">
        <f>IF(ISBLANK('CE9'!AD21),"",'CE9'!AD21)</f>
        <v/>
      </c>
      <c r="M138" s="133" t="str">
        <f t="shared" si="1"/>
        <v>OK</v>
      </c>
      <c r="N138" s="134"/>
    </row>
    <row r="139" spans="1:14" x14ac:dyDescent="0.25">
      <c r="A139" s="125" t="s">
        <v>1810</v>
      </c>
      <c r="B139" s="126" t="s">
        <v>1147</v>
      </c>
      <c r="C139" s="127" t="s">
        <v>1057</v>
      </c>
      <c r="D139" s="252" t="s">
        <v>570</v>
      </c>
      <c r="E139" s="129" t="s">
        <v>544</v>
      </c>
      <c r="F139" s="130" t="s">
        <v>1057</v>
      </c>
      <c r="G139" s="252" t="s">
        <v>974</v>
      </c>
      <c r="H139" s="131" t="str">
        <f>IF(AND(ISBLANK('CE9'!AC16),$I$139&lt;&gt;"Z"),"",'CE9'!AC16)</f>
        <v/>
      </c>
      <c r="I139" s="131" t="str">
        <f>IF(ISBLANK('CE9'!AD16),"",'CE9'!AD16)</f>
        <v/>
      </c>
      <c r="J139" s="132" t="s">
        <v>544</v>
      </c>
      <c r="K139" s="131" t="str">
        <f>IF(AND(ISBLANK('CE9'!AC26),$L$139&lt;&gt;"Z"),"",'CE9'!AC26)</f>
        <v/>
      </c>
      <c r="L139" s="131" t="str">
        <f>IF(ISBLANK('CE9'!AD26),"",'CE9'!AD26)</f>
        <v/>
      </c>
      <c r="M139" s="133" t="str">
        <f t="shared" si="1"/>
        <v>OK</v>
      </c>
      <c r="N139" s="134"/>
    </row>
    <row r="140" spans="1:14" x14ac:dyDescent="0.25">
      <c r="A140" s="125" t="s">
        <v>1810</v>
      </c>
      <c r="B140" s="126" t="s">
        <v>1148</v>
      </c>
      <c r="C140" s="127" t="s">
        <v>1057</v>
      </c>
      <c r="D140" s="252" t="s">
        <v>1149</v>
      </c>
      <c r="E140" s="129" t="s">
        <v>544</v>
      </c>
      <c r="F140" s="130" t="s">
        <v>1057</v>
      </c>
      <c r="G140" s="252" t="s">
        <v>571</v>
      </c>
      <c r="H140" s="131" t="str">
        <f>IF(AND(ISBLANK('CE9'!AC23),$I$140&lt;&gt;"Z"),"",'CE9'!AC23)</f>
        <v/>
      </c>
      <c r="I140" s="131" t="str">
        <f>IF(ISBLANK('CE9'!AD23),"",'CE9'!AD23)</f>
        <v/>
      </c>
      <c r="J140" s="132" t="s">
        <v>544</v>
      </c>
      <c r="K140" s="131" t="str">
        <f>IF(AND(ISBLANK('CE9'!AC31),$L$140&lt;&gt;"Z"),"",'CE9'!AC31)</f>
        <v/>
      </c>
      <c r="L140" s="131" t="str">
        <f>IF(ISBLANK('CE9'!AD31),"",'CE9'!AD31)</f>
        <v/>
      </c>
      <c r="M140" s="133" t="str">
        <f t="shared" si="1"/>
        <v>OK</v>
      </c>
      <c r="N140" s="134"/>
    </row>
    <row r="141" spans="1:14" x14ac:dyDescent="0.25">
      <c r="A141" s="125" t="s">
        <v>1810</v>
      </c>
      <c r="B141" s="126" t="s">
        <v>1150</v>
      </c>
      <c r="C141" s="127" t="s">
        <v>1057</v>
      </c>
      <c r="D141" s="252" t="s">
        <v>580</v>
      </c>
      <c r="E141" s="129" t="s">
        <v>544</v>
      </c>
      <c r="F141" s="130" t="s">
        <v>1057</v>
      </c>
      <c r="G141" s="252" t="s">
        <v>1151</v>
      </c>
      <c r="H141" s="131" t="str">
        <f>IF(AND(ISBLANK('CE9'!AF16),$I$141&lt;&gt;"Z"),"",'CE9'!AF16)</f>
        <v/>
      </c>
      <c r="I141" s="131" t="str">
        <f>IF(ISBLANK('CE9'!AG16),"",'CE9'!AG16)</f>
        <v/>
      </c>
      <c r="J141" s="132" t="s">
        <v>544</v>
      </c>
      <c r="K141" s="131" t="str">
        <f>IF(AND(ISBLANK('CE9'!AF21),$L$141&lt;&gt;"Z"),"",'CE9'!AF21)</f>
        <v/>
      </c>
      <c r="L141" s="131" t="str">
        <f>IF(ISBLANK('CE9'!AG21),"",'CE9'!AG21)</f>
        <v/>
      </c>
      <c r="M141" s="133" t="str">
        <f t="shared" si="1"/>
        <v>OK</v>
      </c>
      <c r="N141" s="134"/>
    </row>
    <row r="142" spans="1:14" x14ac:dyDescent="0.25">
      <c r="A142" s="125" t="s">
        <v>1810</v>
      </c>
      <c r="B142" s="126" t="s">
        <v>1152</v>
      </c>
      <c r="C142" s="127" t="s">
        <v>1057</v>
      </c>
      <c r="D142" s="252" t="s">
        <v>580</v>
      </c>
      <c r="E142" s="129" t="s">
        <v>544</v>
      </c>
      <c r="F142" s="130" t="s">
        <v>1057</v>
      </c>
      <c r="G142" s="252" t="s">
        <v>1153</v>
      </c>
      <c r="H142" s="131" t="str">
        <f>IF(AND(ISBLANK('CE9'!AF16),$I$142&lt;&gt;"Z"),"",'CE9'!AF16)</f>
        <v/>
      </c>
      <c r="I142" s="131" t="str">
        <f>IF(ISBLANK('CE9'!AG16),"",'CE9'!AG16)</f>
        <v/>
      </c>
      <c r="J142" s="132" t="s">
        <v>544</v>
      </c>
      <c r="K142" s="131" t="str">
        <f>IF(AND(ISBLANK('CE9'!AF26),$L$142&lt;&gt;"Z"),"",'CE9'!AF26)</f>
        <v/>
      </c>
      <c r="L142" s="131" t="str">
        <f>IF(ISBLANK('CE9'!AG26),"",'CE9'!AG26)</f>
        <v/>
      </c>
      <c r="M142" s="133" t="str">
        <f t="shared" si="1"/>
        <v>OK</v>
      </c>
      <c r="N142" s="134"/>
    </row>
    <row r="143" spans="1:14" x14ac:dyDescent="0.25">
      <c r="A143" s="125" t="s">
        <v>1810</v>
      </c>
      <c r="B143" s="126" t="s">
        <v>1154</v>
      </c>
      <c r="C143" s="127" t="s">
        <v>1057</v>
      </c>
      <c r="D143" s="252" t="s">
        <v>1155</v>
      </c>
      <c r="E143" s="129" t="s">
        <v>544</v>
      </c>
      <c r="F143" s="130" t="s">
        <v>1057</v>
      </c>
      <c r="G143" s="252" t="s">
        <v>600</v>
      </c>
      <c r="H143" s="131" t="str">
        <f>IF(AND(ISBLANK('CE9'!AF23),$I$143&lt;&gt;"Z"),"",'CE9'!AF23)</f>
        <v/>
      </c>
      <c r="I143" s="131" t="str">
        <f>IF(ISBLANK('CE9'!AG23),"",'CE9'!AG23)</f>
        <v/>
      </c>
      <c r="J143" s="132" t="s">
        <v>544</v>
      </c>
      <c r="K143" s="131" t="str">
        <f>IF(AND(ISBLANK('CE9'!AF31),$L$143&lt;&gt;"Z"),"",'CE9'!AF31)</f>
        <v/>
      </c>
      <c r="L143" s="131" t="str">
        <f>IF(ISBLANK('CE9'!AG31),"",'CE9'!AG31)</f>
        <v/>
      </c>
      <c r="M143" s="133" t="str">
        <f t="shared" si="1"/>
        <v>OK</v>
      </c>
      <c r="N143" s="134"/>
    </row>
    <row r="144" spans="1:14" x14ac:dyDescent="0.25">
      <c r="A144" s="125" t="s">
        <v>1810</v>
      </c>
      <c r="B144" s="126" t="s">
        <v>1156</v>
      </c>
      <c r="C144" s="127" t="s">
        <v>1057</v>
      </c>
      <c r="D144" s="252" t="s">
        <v>584</v>
      </c>
      <c r="E144" s="129" t="s">
        <v>544</v>
      </c>
      <c r="F144" s="130" t="s">
        <v>1057</v>
      </c>
      <c r="G144" s="252" t="s">
        <v>1010</v>
      </c>
      <c r="H144" s="131" t="str">
        <f>IF(AND(ISBLANK('CE9'!AI16),$I$144&lt;&gt;"Z"),"",'CE9'!AI16)</f>
        <v/>
      </c>
      <c r="I144" s="131" t="str">
        <f>IF(ISBLANK('CE9'!AJ16),"",'CE9'!AJ16)</f>
        <v/>
      </c>
      <c r="J144" s="132" t="s">
        <v>544</v>
      </c>
      <c r="K144" s="131" t="str">
        <f>IF(AND(ISBLANK('CE9'!AI21),$L$144&lt;&gt;"Z"),"",'CE9'!AI21)</f>
        <v/>
      </c>
      <c r="L144" s="131" t="str">
        <f>IF(ISBLANK('CE9'!AJ21),"",'CE9'!AJ21)</f>
        <v/>
      </c>
      <c r="M144" s="133" t="str">
        <f t="shared" ref="M144:M207" si="2">IF(AND(ISNUMBER(H144),ISNUMBER(K144)),IF(OR(ROUND(H144,0)&lt;&gt;ROUND(K144,0),I144&lt;&gt;L144),"Check","OK"),IF(OR(AND(H144&lt;&gt;K144,I144&lt;&gt;"Z",L144&lt;&gt;"Z"),I144&lt;&gt;L144),"Check","OK"))</f>
        <v>OK</v>
      </c>
      <c r="N144" s="134"/>
    </row>
    <row r="145" spans="1:14" x14ac:dyDescent="0.25">
      <c r="A145" s="125" t="s">
        <v>1810</v>
      </c>
      <c r="B145" s="126" t="s">
        <v>1157</v>
      </c>
      <c r="C145" s="127" t="s">
        <v>1057</v>
      </c>
      <c r="D145" s="252" t="s">
        <v>584</v>
      </c>
      <c r="E145" s="129" t="s">
        <v>544</v>
      </c>
      <c r="F145" s="130" t="s">
        <v>1057</v>
      </c>
      <c r="G145" s="252" t="s">
        <v>1035</v>
      </c>
      <c r="H145" s="131" t="str">
        <f>IF(AND(ISBLANK('CE9'!AI16),$I$145&lt;&gt;"Z"),"",'CE9'!AI16)</f>
        <v/>
      </c>
      <c r="I145" s="131" t="str">
        <f>IF(ISBLANK('CE9'!AJ16),"",'CE9'!AJ16)</f>
        <v/>
      </c>
      <c r="J145" s="132" t="s">
        <v>544</v>
      </c>
      <c r="K145" s="131" t="str">
        <f>IF(AND(ISBLANK('CE9'!AI26),$L$145&lt;&gt;"Z"),"",'CE9'!AI26)</f>
        <v/>
      </c>
      <c r="L145" s="131" t="str">
        <f>IF(ISBLANK('CE9'!AJ26),"",'CE9'!AJ26)</f>
        <v/>
      </c>
      <c r="M145" s="133" t="str">
        <f t="shared" si="2"/>
        <v>OK</v>
      </c>
      <c r="N145" s="134"/>
    </row>
    <row r="146" spans="1:14" x14ac:dyDescent="0.25">
      <c r="A146" s="125" t="s">
        <v>1810</v>
      </c>
      <c r="B146" s="126" t="s">
        <v>1158</v>
      </c>
      <c r="C146" s="127" t="s">
        <v>1057</v>
      </c>
      <c r="D146" s="252" t="s">
        <v>1159</v>
      </c>
      <c r="E146" s="129" t="s">
        <v>544</v>
      </c>
      <c r="F146" s="130" t="s">
        <v>1057</v>
      </c>
      <c r="G146" s="252" t="s">
        <v>601</v>
      </c>
      <c r="H146" s="131" t="str">
        <f>IF(AND(ISBLANK('CE9'!AI23),$I$146&lt;&gt;"Z"),"",'CE9'!AI23)</f>
        <v/>
      </c>
      <c r="I146" s="131" t="str">
        <f>IF(ISBLANK('CE9'!AJ23),"",'CE9'!AJ23)</f>
        <v/>
      </c>
      <c r="J146" s="132" t="s">
        <v>544</v>
      </c>
      <c r="K146" s="131" t="str">
        <f>IF(AND(ISBLANK('CE9'!AI31),$L$146&lt;&gt;"Z"),"",'CE9'!AI31)</f>
        <v/>
      </c>
      <c r="L146" s="131" t="str">
        <f>IF(ISBLANK('CE9'!AJ31),"",'CE9'!AJ31)</f>
        <v/>
      </c>
      <c r="M146" s="133" t="str">
        <f t="shared" si="2"/>
        <v>OK</v>
      </c>
      <c r="N146" s="134"/>
    </row>
    <row r="147" spans="1:14" x14ac:dyDescent="0.25">
      <c r="A147" s="125" t="s">
        <v>1810</v>
      </c>
      <c r="B147" s="126" t="s">
        <v>1160</v>
      </c>
      <c r="C147" s="127" t="s">
        <v>1057</v>
      </c>
      <c r="D147" s="252" t="s">
        <v>602</v>
      </c>
      <c r="E147" s="129" t="s">
        <v>544</v>
      </c>
      <c r="F147" s="130" t="s">
        <v>1057</v>
      </c>
      <c r="G147" s="252" t="s">
        <v>1161</v>
      </c>
      <c r="H147" s="131" t="str">
        <f>IF(AND(ISBLANK('CE9'!AL16),$I$147&lt;&gt;"Z"),"",'CE9'!AL16)</f>
        <v/>
      </c>
      <c r="I147" s="131" t="str">
        <f>IF(ISBLANK('CE9'!AM16),"",'CE9'!AM16)</f>
        <v/>
      </c>
      <c r="J147" s="132" t="s">
        <v>544</v>
      </c>
      <c r="K147" s="131" t="str">
        <f>IF(AND(ISBLANK('CE9'!AL21),$L$147&lt;&gt;"Z"),"",'CE9'!AL21)</f>
        <v/>
      </c>
      <c r="L147" s="131" t="str">
        <f>IF(ISBLANK('CE9'!AM21),"",'CE9'!AM21)</f>
        <v/>
      </c>
      <c r="M147" s="133" t="str">
        <f t="shared" si="2"/>
        <v>OK</v>
      </c>
      <c r="N147" s="134"/>
    </row>
    <row r="148" spans="1:14" x14ac:dyDescent="0.25">
      <c r="A148" s="125" t="s">
        <v>1810</v>
      </c>
      <c r="B148" s="126" t="s">
        <v>1162</v>
      </c>
      <c r="C148" s="127" t="s">
        <v>1057</v>
      </c>
      <c r="D148" s="252" t="s">
        <v>602</v>
      </c>
      <c r="E148" s="129" t="s">
        <v>544</v>
      </c>
      <c r="F148" s="130" t="s">
        <v>1057</v>
      </c>
      <c r="G148" s="252" t="s">
        <v>1163</v>
      </c>
      <c r="H148" s="131" t="str">
        <f>IF(AND(ISBLANK('CE9'!AL16),$I$148&lt;&gt;"Z"),"",'CE9'!AL16)</f>
        <v/>
      </c>
      <c r="I148" s="131" t="str">
        <f>IF(ISBLANK('CE9'!AM16),"",'CE9'!AM16)</f>
        <v/>
      </c>
      <c r="J148" s="132" t="s">
        <v>544</v>
      </c>
      <c r="K148" s="131" t="str">
        <f>IF(AND(ISBLANK('CE9'!AL26),$L$148&lt;&gt;"Z"),"",'CE9'!AL26)</f>
        <v/>
      </c>
      <c r="L148" s="131" t="str">
        <f>IF(ISBLANK('CE9'!AM26),"",'CE9'!AM26)</f>
        <v/>
      </c>
      <c r="M148" s="133" t="str">
        <f t="shared" si="2"/>
        <v>OK</v>
      </c>
      <c r="N148" s="134"/>
    </row>
    <row r="149" spans="1:14" x14ac:dyDescent="0.25">
      <c r="A149" s="125" t="s">
        <v>1810</v>
      </c>
      <c r="B149" s="126" t="s">
        <v>1164</v>
      </c>
      <c r="C149" s="127" t="s">
        <v>1057</v>
      </c>
      <c r="D149" s="252" t="s">
        <v>1165</v>
      </c>
      <c r="E149" s="129" t="s">
        <v>544</v>
      </c>
      <c r="F149" s="130" t="s">
        <v>1057</v>
      </c>
      <c r="G149" s="252" t="s">
        <v>603</v>
      </c>
      <c r="H149" s="131" t="str">
        <f>IF(AND(ISBLANK('CE9'!AL23),$I$149&lt;&gt;"Z"),"",'CE9'!AL23)</f>
        <v/>
      </c>
      <c r="I149" s="131" t="str">
        <f>IF(ISBLANK('CE9'!AM23),"",'CE9'!AM23)</f>
        <v/>
      </c>
      <c r="J149" s="132" t="s">
        <v>544</v>
      </c>
      <c r="K149" s="131" t="str">
        <f>IF(AND(ISBLANK('CE9'!AL31),$L$149&lt;&gt;"Z"),"",'CE9'!AL31)</f>
        <v/>
      </c>
      <c r="L149" s="131" t="str">
        <f>IF(ISBLANK('CE9'!AM31),"",'CE9'!AM31)</f>
        <v/>
      </c>
      <c r="M149" s="133" t="str">
        <f t="shared" si="2"/>
        <v>OK</v>
      </c>
      <c r="N149" s="134"/>
    </row>
    <row r="150" spans="1:14" x14ac:dyDescent="0.25">
      <c r="A150" s="125" t="s">
        <v>1810</v>
      </c>
      <c r="B150" s="126" t="s">
        <v>1166</v>
      </c>
      <c r="C150" s="127" t="s">
        <v>1057</v>
      </c>
      <c r="D150" s="252" t="s">
        <v>604</v>
      </c>
      <c r="E150" s="129" t="s">
        <v>544</v>
      </c>
      <c r="F150" s="130" t="s">
        <v>1057</v>
      </c>
      <c r="G150" s="252" t="s">
        <v>1167</v>
      </c>
      <c r="H150" s="131" t="str">
        <f>IF(AND(ISBLANK('CE9'!AO16),$I$150&lt;&gt;"Z"),"",'CE9'!AO16)</f>
        <v/>
      </c>
      <c r="I150" s="131" t="str">
        <f>IF(ISBLANK('CE9'!AP16),"",'CE9'!AP16)</f>
        <v/>
      </c>
      <c r="J150" s="132" t="s">
        <v>544</v>
      </c>
      <c r="K150" s="131" t="str">
        <f>IF(AND(ISBLANK('CE9'!AO21),$L$150&lt;&gt;"Z"),"",'CE9'!AO21)</f>
        <v/>
      </c>
      <c r="L150" s="131" t="str">
        <f>IF(ISBLANK('CE9'!AP21),"",'CE9'!AP21)</f>
        <v/>
      </c>
      <c r="M150" s="133" t="str">
        <f t="shared" si="2"/>
        <v>OK</v>
      </c>
      <c r="N150" s="134"/>
    </row>
    <row r="151" spans="1:14" x14ac:dyDescent="0.25">
      <c r="A151" s="125" t="s">
        <v>1810</v>
      </c>
      <c r="B151" s="126" t="s">
        <v>1168</v>
      </c>
      <c r="C151" s="127" t="s">
        <v>1057</v>
      </c>
      <c r="D151" s="252" t="s">
        <v>604</v>
      </c>
      <c r="E151" s="129" t="s">
        <v>544</v>
      </c>
      <c r="F151" s="130" t="s">
        <v>1057</v>
      </c>
      <c r="G151" s="252" t="s">
        <v>1169</v>
      </c>
      <c r="H151" s="131" t="str">
        <f>IF(AND(ISBLANK('CE9'!AO16),$I$151&lt;&gt;"Z"),"",'CE9'!AO16)</f>
        <v/>
      </c>
      <c r="I151" s="131" t="str">
        <f>IF(ISBLANK('CE9'!AP16),"",'CE9'!AP16)</f>
        <v/>
      </c>
      <c r="J151" s="132" t="s">
        <v>544</v>
      </c>
      <c r="K151" s="131" t="str">
        <f>IF(AND(ISBLANK('CE9'!AO26),$L$151&lt;&gt;"Z"),"",'CE9'!AO26)</f>
        <v/>
      </c>
      <c r="L151" s="131" t="str">
        <f>IF(ISBLANK('CE9'!AP26),"",'CE9'!AP26)</f>
        <v/>
      </c>
      <c r="M151" s="133" t="str">
        <f t="shared" si="2"/>
        <v>OK</v>
      </c>
      <c r="N151" s="134"/>
    </row>
    <row r="152" spans="1:14" x14ac:dyDescent="0.25">
      <c r="A152" s="125" t="s">
        <v>1810</v>
      </c>
      <c r="B152" s="126" t="s">
        <v>1170</v>
      </c>
      <c r="C152" s="127" t="s">
        <v>1057</v>
      </c>
      <c r="D152" s="252" t="s">
        <v>1171</v>
      </c>
      <c r="E152" s="129" t="s">
        <v>544</v>
      </c>
      <c r="F152" s="130" t="s">
        <v>1057</v>
      </c>
      <c r="G152" s="252" t="s">
        <v>605</v>
      </c>
      <c r="H152" s="131" t="str">
        <f>IF(AND(ISBLANK('CE9'!AO23),$I$152&lt;&gt;"Z"),"",'CE9'!AO23)</f>
        <v/>
      </c>
      <c r="I152" s="131" t="str">
        <f>IF(ISBLANK('CE9'!AP23),"",'CE9'!AP23)</f>
        <v/>
      </c>
      <c r="J152" s="132" t="s">
        <v>544</v>
      </c>
      <c r="K152" s="131" t="str">
        <f>IF(AND(ISBLANK('CE9'!AO31),$L$152&lt;&gt;"Z"),"",'CE9'!AO31)</f>
        <v/>
      </c>
      <c r="L152" s="131" t="str">
        <f>IF(ISBLANK('CE9'!AP31),"",'CE9'!AP31)</f>
        <v/>
      </c>
      <c r="M152" s="133" t="str">
        <f t="shared" si="2"/>
        <v>OK</v>
      </c>
      <c r="N152" s="134"/>
    </row>
    <row r="153" spans="1:14" x14ac:dyDescent="0.25">
      <c r="A153" s="125" t="s">
        <v>1810</v>
      </c>
      <c r="B153" s="126" t="s">
        <v>1172</v>
      </c>
      <c r="C153" s="127" t="s">
        <v>1057</v>
      </c>
      <c r="D153" s="252" t="s">
        <v>614</v>
      </c>
      <c r="E153" s="129" t="s">
        <v>544</v>
      </c>
      <c r="F153" s="130" t="s">
        <v>1057</v>
      </c>
      <c r="G153" s="252" t="s">
        <v>1173</v>
      </c>
      <c r="H153" s="131" t="str">
        <f>IF(AND(ISBLANK('CE9'!AU16),$I$153&lt;&gt;"Z"),"",'CE9'!AU16)</f>
        <v/>
      </c>
      <c r="I153" s="131" t="str">
        <f>IF(ISBLANK('CE9'!AV16),"",'CE9'!AV16)</f>
        <v/>
      </c>
      <c r="J153" s="132" t="s">
        <v>544</v>
      </c>
      <c r="K153" s="131" t="str">
        <f>IF(AND(ISBLANK('CE9'!AU21),$L$153&lt;&gt;"Z"),"",'CE9'!AU21)</f>
        <v/>
      </c>
      <c r="L153" s="131" t="str">
        <f>IF(ISBLANK('CE9'!AV21),"",'CE9'!AV21)</f>
        <v/>
      </c>
      <c r="M153" s="133" t="str">
        <f t="shared" si="2"/>
        <v>OK</v>
      </c>
      <c r="N153" s="134"/>
    </row>
    <row r="154" spans="1:14" x14ac:dyDescent="0.25">
      <c r="A154" s="125" t="s">
        <v>1810</v>
      </c>
      <c r="B154" s="126" t="s">
        <v>1174</v>
      </c>
      <c r="C154" s="127" t="s">
        <v>1057</v>
      </c>
      <c r="D154" s="252" t="s">
        <v>614</v>
      </c>
      <c r="E154" s="129" t="s">
        <v>544</v>
      </c>
      <c r="F154" s="130" t="s">
        <v>1057</v>
      </c>
      <c r="G154" s="252" t="s">
        <v>1175</v>
      </c>
      <c r="H154" s="131" t="str">
        <f>IF(AND(ISBLANK('CE9'!AU16),$I$154&lt;&gt;"Z"),"",'CE9'!AU16)</f>
        <v/>
      </c>
      <c r="I154" s="131" t="str">
        <f>IF(ISBLANK('CE9'!AV16),"",'CE9'!AV16)</f>
        <v/>
      </c>
      <c r="J154" s="132" t="s">
        <v>544</v>
      </c>
      <c r="K154" s="131" t="str">
        <f>IF(AND(ISBLANK('CE9'!AU26),$L$154&lt;&gt;"Z"),"",'CE9'!AU26)</f>
        <v/>
      </c>
      <c r="L154" s="131" t="str">
        <f>IF(ISBLANK('CE9'!AV26),"",'CE9'!AV26)</f>
        <v/>
      </c>
      <c r="M154" s="133" t="str">
        <f t="shared" si="2"/>
        <v>OK</v>
      </c>
      <c r="N154" s="134"/>
    </row>
    <row r="155" spans="1:14" x14ac:dyDescent="0.25">
      <c r="A155" s="125" t="s">
        <v>1810</v>
      </c>
      <c r="B155" s="126" t="s">
        <v>1176</v>
      </c>
      <c r="C155" s="127" t="s">
        <v>1057</v>
      </c>
      <c r="D155" s="252" t="s">
        <v>1177</v>
      </c>
      <c r="E155" s="129" t="s">
        <v>544</v>
      </c>
      <c r="F155" s="130" t="s">
        <v>1057</v>
      </c>
      <c r="G155" s="252" t="s">
        <v>615</v>
      </c>
      <c r="H155" s="131" t="str">
        <f>IF(AND(ISBLANK('CE9'!AU23),$I$155&lt;&gt;"Z"),"",'CE9'!AU23)</f>
        <v/>
      </c>
      <c r="I155" s="131" t="str">
        <f>IF(ISBLANK('CE9'!AV23),"",'CE9'!AV23)</f>
        <v/>
      </c>
      <c r="J155" s="132" t="s">
        <v>544</v>
      </c>
      <c r="K155" s="131" t="str">
        <f>IF(AND(ISBLANK('CE9'!AU31),$L$155&lt;&gt;"Z"),"",'CE9'!AU31)</f>
        <v/>
      </c>
      <c r="L155" s="131" t="str">
        <f>IF(ISBLANK('CE9'!AV31),"",'CE9'!AV31)</f>
        <v/>
      </c>
      <c r="M155" s="133" t="str">
        <f t="shared" si="2"/>
        <v>OK</v>
      </c>
      <c r="N155" s="134"/>
    </row>
    <row r="156" spans="1:14" x14ac:dyDescent="0.25">
      <c r="A156" s="125" t="s">
        <v>1810</v>
      </c>
      <c r="B156" s="126" t="s">
        <v>1178</v>
      </c>
      <c r="C156" s="127" t="s">
        <v>1057</v>
      </c>
      <c r="D156" s="252" t="s">
        <v>575</v>
      </c>
      <c r="E156" s="129" t="s">
        <v>544</v>
      </c>
      <c r="F156" s="130" t="s">
        <v>1057</v>
      </c>
      <c r="G156" s="252" t="s">
        <v>547</v>
      </c>
      <c r="H156" s="131" t="str">
        <f>IF(AND(ISBLANK('CE9'!T16),$I$156&lt;&gt;"Z"),"",'CE9'!T16)</f>
        <v/>
      </c>
      <c r="I156" s="131" t="str">
        <f>IF(ISBLANK('CE9'!U16),"",'CE9'!U16)</f>
        <v/>
      </c>
      <c r="J156" s="132" t="s">
        <v>544</v>
      </c>
      <c r="K156" s="131" t="str">
        <f>IF(AND(ISBLANK('CE9'!T21),$L$156&lt;&gt;"Z"),"",'CE9'!T21)</f>
        <v/>
      </c>
      <c r="L156" s="131" t="str">
        <f>IF(ISBLANK('CE9'!U21),"",'CE9'!U21)</f>
        <v/>
      </c>
      <c r="M156" s="133" t="str">
        <f t="shared" si="2"/>
        <v>OK</v>
      </c>
      <c r="N156" s="134"/>
    </row>
    <row r="157" spans="1:14" x14ac:dyDescent="0.25">
      <c r="A157" s="125" t="s">
        <v>1810</v>
      </c>
      <c r="B157" s="126" t="s">
        <v>1179</v>
      </c>
      <c r="C157" s="127" t="s">
        <v>1057</v>
      </c>
      <c r="D157" s="252" t="s">
        <v>575</v>
      </c>
      <c r="E157" s="129" t="s">
        <v>544</v>
      </c>
      <c r="F157" s="130" t="s">
        <v>1057</v>
      </c>
      <c r="G157" s="252" t="s">
        <v>550</v>
      </c>
      <c r="H157" s="131" t="str">
        <f>IF(AND(ISBLANK('CE9'!T16),$I$157&lt;&gt;"Z"),"",'CE9'!T16)</f>
        <v/>
      </c>
      <c r="I157" s="131" t="str">
        <f>IF(ISBLANK('CE9'!U16),"",'CE9'!U16)</f>
        <v/>
      </c>
      <c r="J157" s="132" t="s">
        <v>544</v>
      </c>
      <c r="K157" s="131" t="str">
        <f>IF(AND(ISBLANK('CE9'!T26),$L$157&lt;&gt;"Z"),"",'CE9'!T26)</f>
        <v/>
      </c>
      <c r="L157" s="131" t="str">
        <f>IF(ISBLANK('CE9'!U26),"",'CE9'!U26)</f>
        <v/>
      </c>
      <c r="M157" s="133" t="str">
        <f t="shared" si="2"/>
        <v>OK</v>
      </c>
      <c r="N157" s="134"/>
    </row>
    <row r="158" spans="1:14" x14ac:dyDescent="0.25">
      <c r="A158" s="125" t="s">
        <v>1810</v>
      </c>
      <c r="B158" s="126" t="s">
        <v>1180</v>
      </c>
      <c r="C158" s="127" t="s">
        <v>1057</v>
      </c>
      <c r="D158" s="252" t="s">
        <v>585</v>
      </c>
      <c r="E158" s="129" t="s">
        <v>544</v>
      </c>
      <c r="F158" s="130" t="s">
        <v>1057</v>
      </c>
      <c r="G158" s="252" t="s">
        <v>552</v>
      </c>
      <c r="H158" s="131" t="str">
        <f>IF(AND(ISBLANK('CE9'!T23),$I$158&lt;&gt;"Z"),"",'CE9'!T23)</f>
        <v/>
      </c>
      <c r="I158" s="131" t="str">
        <f>IF(ISBLANK('CE9'!U23),"",'CE9'!U23)</f>
        <v/>
      </c>
      <c r="J158" s="132" t="s">
        <v>544</v>
      </c>
      <c r="K158" s="131" t="str">
        <f>IF(AND(ISBLANK('CE9'!T31),$L$158&lt;&gt;"Z"),"",'CE9'!T31)</f>
        <v/>
      </c>
      <c r="L158" s="131" t="str">
        <f>IF(ISBLANK('CE9'!U31),"",'CE9'!U31)</f>
        <v/>
      </c>
      <c r="M158" s="133" t="str">
        <f t="shared" si="2"/>
        <v>OK</v>
      </c>
      <c r="N158" s="134"/>
    </row>
    <row r="159" spans="1:14" x14ac:dyDescent="0.25">
      <c r="A159" s="125" t="s">
        <v>1810</v>
      </c>
      <c r="B159" s="126" t="s">
        <v>1181</v>
      </c>
      <c r="C159" s="127" t="s">
        <v>1057</v>
      </c>
      <c r="D159" s="252" t="s">
        <v>576</v>
      </c>
      <c r="E159" s="129" t="s">
        <v>544</v>
      </c>
      <c r="F159" s="130" t="s">
        <v>1057</v>
      </c>
      <c r="G159" s="252" t="s">
        <v>558</v>
      </c>
      <c r="H159" s="131" t="str">
        <f>IF(AND(ISBLANK('CE9'!W16),$I$159&lt;&gt;"Z"),"",'CE9'!W16)</f>
        <v/>
      </c>
      <c r="I159" s="131" t="str">
        <f>IF(ISBLANK('CE9'!X16),"",'CE9'!X16)</f>
        <v/>
      </c>
      <c r="J159" s="132" t="s">
        <v>544</v>
      </c>
      <c r="K159" s="131" t="str">
        <f>IF(AND(ISBLANK('CE9'!W21),$L$159&lt;&gt;"Z"),"",'CE9'!W21)</f>
        <v/>
      </c>
      <c r="L159" s="131" t="str">
        <f>IF(ISBLANK('CE9'!X21),"",'CE9'!X21)</f>
        <v/>
      </c>
      <c r="M159" s="133" t="str">
        <f t="shared" si="2"/>
        <v>OK</v>
      </c>
      <c r="N159" s="134"/>
    </row>
    <row r="160" spans="1:14" x14ac:dyDescent="0.25">
      <c r="A160" s="125" t="s">
        <v>1810</v>
      </c>
      <c r="B160" s="126" t="s">
        <v>1182</v>
      </c>
      <c r="C160" s="127" t="s">
        <v>1057</v>
      </c>
      <c r="D160" s="252" t="s">
        <v>576</v>
      </c>
      <c r="E160" s="129" t="s">
        <v>544</v>
      </c>
      <c r="F160" s="130" t="s">
        <v>1057</v>
      </c>
      <c r="G160" s="252" t="s">
        <v>986</v>
      </c>
      <c r="H160" s="131" t="str">
        <f>IF(AND(ISBLANK('CE9'!W16),$I$160&lt;&gt;"Z"),"",'CE9'!W16)</f>
        <v/>
      </c>
      <c r="I160" s="131" t="str">
        <f>IF(ISBLANK('CE9'!X16),"",'CE9'!X16)</f>
        <v/>
      </c>
      <c r="J160" s="132" t="s">
        <v>544</v>
      </c>
      <c r="K160" s="131" t="str">
        <f>IF(AND(ISBLANK('CE9'!W26),$L$160&lt;&gt;"Z"),"",'CE9'!W26)</f>
        <v/>
      </c>
      <c r="L160" s="131" t="str">
        <f>IF(ISBLANK('CE9'!X26),"",'CE9'!X26)</f>
        <v/>
      </c>
      <c r="M160" s="133" t="str">
        <f t="shared" si="2"/>
        <v>OK</v>
      </c>
      <c r="N160" s="134"/>
    </row>
    <row r="161" spans="1:14" x14ac:dyDescent="0.25">
      <c r="A161" s="125" t="s">
        <v>1810</v>
      </c>
      <c r="B161" s="126" t="s">
        <v>1183</v>
      </c>
      <c r="C161" s="127" t="s">
        <v>1057</v>
      </c>
      <c r="D161" s="252" t="s">
        <v>586</v>
      </c>
      <c r="E161" s="129" t="s">
        <v>544</v>
      </c>
      <c r="F161" s="130" t="s">
        <v>1057</v>
      </c>
      <c r="G161" s="252" t="s">
        <v>559</v>
      </c>
      <c r="H161" s="131" t="str">
        <f>IF(AND(ISBLANK('CE9'!W23),$I$161&lt;&gt;"Z"),"",'CE9'!W23)</f>
        <v/>
      </c>
      <c r="I161" s="131" t="str">
        <f>IF(ISBLANK('CE9'!X23),"",'CE9'!X23)</f>
        <v/>
      </c>
      <c r="J161" s="132" t="s">
        <v>544</v>
      </c>
      <c r="K161" s="131" t="str">
        <f>IF(AND(ISBLANK('CE9'!W31),$L$161&lt;&gt;"Z"),"",'CE9'!W31)</f>
        <v/>
      </c>
      <c r="L161" s="131" t="str">
        <f>IF(ISBLANK('CE9'!X31),"",'CE9'!X31)</f>
        <v/>
      </c>
      <c r="M161" s="133" t="str">
        <f t="shared" si="2"/>
        <v>OK</v>
      </c>
      <c r="N161" s="134"/>
    </row>
    <row r="162" spans="1:14" x14ac:dyDescent="0.25">
      <c r="A162" s="125" t="s">
        <v>1810</v>
      </c>
      <c r="B162" s="126" t="s">
        <v>1184</v>
      </c>
      <c r="C162" s="127" t="s">
        <v>1057</v>
      </c>
      <c r="D162" s="252" t="s">
        <v>577</v>
      </c>
      <c r="E162" s="129" t="s">
        <v>544</v>
      </c>
      <c r="F162" s="130" t="s">
        <v>1057</v>
      </c>
      <c r="G162" s="252" t="s">
        <v>565</v>
      </c>
      <c r="H162" s="131" t="str">
        <f>IF(AND(ISBLANK('CE9'!Z16),$I$162&lt;&gt;"Z"),"",'CE9'!Z16)</f>
        <v/>
      </c>
      <c r="I162" s="131" t="str">
        <f>IF(ISBLANK('CE9'!AA16),"",'CE9'!AA16)</f>
        <v/>
      </c>
      <c r="J162" s="132" t="s">
        <v>544</v>
      </c>
      <c r="K162" s="131" t="str">
        <f>IF(AND(ISBLANK('CE9'!Z21),$L$162&lt;&gt;"Z"),"",'CE9'!Z21)</f>
        <v/>
      </c>
      <c r="L162" s="131" t="str">
        <f>IF(ISBLANK('CE9'!AA21),"",'CE9'!AA21)</f>
        <v/>
      </c>
      <c r="M162" s="133" t="str">
        <f t="shared" si="2"/>
        <v>OK</v>
      </c>
      <c r="N162" s="134"/>
    </row>
    <row r="163" spans="1:14" x14ac:dyDescent="0.25">
      <c r="A163" s="125" t="s">
        <v>1810</v>
      </c>
      <c r="B163" s="126" t="s">
        <v>1185</v>
      </c>
      <c r="C163" s="127" t="s">
        <v>1057</v>
      </c>
      <c r="D163" s="252" t="s">
        <v>577</v>
      </c>
      <c r="E163" s="129" t="s">
        <v>544</v>
      </c>
      <c r="F163" s="130" t="s">
        <v>1057</v>
      </c>
      <c r="G163" s="252" t="s">
        <v>992</v>
      </c>
      <c r="H163" s="131" t="str">
        <f>IF(AND(ISBLANK('CE9'!Z16),$I$163&lt;&gt;"Z"),"",'CE9'!Z16)</f>
        <v/>
      </c>
      <c r="I163" s="131" t="str">
        <f>IF(ISBLANK('CE9'!AA16),"",'CE9'!AA16)</f>
        <v/>
      </c>
      <c r="J163" s="132" t="s">
        <v>544</v>
      </c>
      <c r="K163" s="131" t="str">
        <f>IF(AND(ISBLANK('CE9'!Z26),$L$163&lt;&gt;"Z"),"",'CE9'!Z26)</f>
        <v/>
      </c>
      <c r="L163" s="131" t="str">
        <f>IF(ISBLANK('CE9'!AA26),"",'CE9'!AA26)</f>
        <v/>
      </c>
      <c r="M163" s="133" t="str">
        <f t="shared" si="2"/>
        <v>OK</v>
      </c>
      <c r="N163" s="134"/>
    </row>
    <row r="164" spans="1:14" x14ac:dyDescent="0.25">
      <c r="A164" s="125" t="s">
        <v>1810</v>
      </c>
      <c r="B164" s="126" t="s">
        <v>1186</v>
      </c>
      <c r="C164" s="127" t="s">
        <v>1057</v>
      </c>
      <c r="D164" s="252" t="s">
        <v>996</v>
      </c>
      <c r="E164" s="129" t="s">
        <v>544</v>
      </c>
      <c r="F164" s="130" t="s">
        <v>1057</v>
      </c>
      <c r="G164" s="252" t="s">
        <v>566</v>
      </c>
      <c r="H164" s="131" t="str">
        <f>IF(AND(ISBLANK('CE9'!Z23),$I$164&lt;&gt;"Z"),"",'CE9'!Z23)</f>
        <v/>
      </c>
      <c r="I164" s="131" t="str">
        <f>IF(ISBLANK('CE9'!AA23),"",'CE9'!AA23)</f>
        <v/>
      </c>
      <c r="J164" s="132" t="s">
        <v>544</v>
      </c>
      <c r="K164" s="131" t="str">
        <f>IF(AND(ISBLANK('CE9'!Z31),$L$164&lt;&gt;"Z"),"",'CE9'!Z31)</f>
        <v/>
      </c>
      <c r="L164" s="131" t="str">
        <f>IF(ISBLANK('CE9'!AA31),"",'CE9'!AA31)</f>
        <v/>
      </c>
      <c r="M164" s="133" t="str">
        <f t="shared" si="2"/>
        <v>OK</v>
      </c>
      <c r="N164" s="134"/>
    </row>
    <row r="165" spans="1:14" x14ac:dyDescent="0.25">
      <c r="A165" s="125" t="s">
        <v>1813</v>
      </c>
      <c r="B165" s="126" t="s">
        <v>1847</v>
      </c>
      <c r="C165" s="127" t="s">
        <v>971</v>
      </c>
      <c r="D165" s="128" t="s">
        <v>1187</v>
      </c>
      <c r="E165" s="132" t="s">
        <v>544</v>
      </c>
      <c r="F165" s="130" t="s">
        <v>971</v>
      </c>
      <c r="G165" s="128" t="s">
        <v>545</v>
      </c>
      <c r="H165" s="131" t="str">
        <f>IF(OR(AND('CE1'!T13="",'CE1'!U13=""),AND('CE1'!T14="",'CE1'!U14=""),AND('CE1'!U13="X",'CE1'!U14="X"),AND('CE1'!U13="Q",'CE1'!U14="Q"),OR('CE1'!U13="M",'CE1'!U14="M")),"",SUM('CE1'!T13,'CE1'!T14))</f>
        <v/>
      </c>
      <c r="I165" s="131" t="str">
        <f>IF(AND(OR(AND('CE1'!U13="Q",'CE1'!U14="Q"),AND('CE1'!U13="X",'CE1'!U14="X")),SUM('CE1'!T13,'CE1'!T14)=0,ISNUMBER('CE1'!T15)),"",IF(OR('CE1'!U13="M",'CE1'!U14="M"),"M",IF(AND('CE1'!U13='CE1'!U14,OR('CE1'!U13="X",'CE1'!U13="W",'CE1'!U13="Q",'CE1'!U13="U",'CE1'!U13="Z")),UPPER('CE1'!U13),"")))</f>
        <v/>
      </c>
      <c r="J165" s="132" t="s">
        <v>544</v>
      </c>
      <c r="K165" s="131" t="str">
        <f>IF(AND(ISBLANK('CE1'!T15),$L$165&lt;&gt;"Z"),"",'CE1'!T15)</f>
        <v/>
      </c>
      <c r="L165" s="131" t="str">
        <f>IF(ISBLANK('CE1'!U15),"",'CE1'!U15)</f>
        <v/>
      </c>
      <c r="M165" s="133" t="str">
        <f t="shared" si="2"/>
        <v>OK</v>
      </c>
      <c r="N165" s="134"/>
    </row>
    <row r="166" spans="1:14" x14ac:dyDescent="0.25">
      <c r="A166" s="125" t="s">
        <v>1813</v>
      </c>
      <c r="B166" s="126" t="s">
        <v>1188</v>
      </c>
      <c r="C166" s="126" t="s">
        <v>971</v>
      </c>
      <c r="D166" s="128" t="s">
        <v>1189</v>
      </c>
      <c r="E166" s="135" t="s">
        <v>544</v>
      </c>
      <c r="F166" s="136" t="s">
        <v>971</v>
      </c>
      <c r="G166" s="128" t="s">
        <v>546</v>
      </c>
      <c r="H166" s="137" t="str">
        <f>IF(OR(AND('CE1'!T16="",'CE1'!U16=""),AND('CE1'!T17="",'CE1'!U17=""),AND('CE1'!U16="X",'CE1'!U17="X"),AND('CE1'!U16="Q",'CE1'!U17="Q"),OR('CE1'!U16="M",'CE1'!U17="M")),"",SUM('CE1'!T16,'CE1'!T17))</f>
        <v/>
      </c>
      <c r="I166" s="131" t="str">
        <f>IF(AND(OR(AND('CE1'!U16="Q",'CE1'!U17="Q"),AND('CE1'!U16="X",'CE1'!U17="X")),SUM('CE1'!T16,'CE1'!T17)=0,ISNUMBER('CE1'!T18)),"",IF(OR('CE1'!U16="M",'CE1'!U17="M"),"M",IF(AND('CE1'!U16='CE1'!U17,OR('CE1'!U16="X",'CE1'!U16="W",'CE1'!U16="Q",'CE1'!U16="U",'CE1'!U16="Z")),UPPER('CE1'!U16),"")))</f>
        <v/>
      </c>
      <c r="J166" s="132" t="s">
        <v>544</v>
      </c>
      <c r="K166" s="138" t="str">
        <f>IF(AND(ISBLANK('CE1'!T18),$L$166&lt;&gt;"Z"),"",'CE1'!T18)</f>
        <v/>
      </c>
      <c r="L166" s="131" t="str">
        <f>IF(ISBLANK('CE1'!U18),"",'CE1'!U18)</f>
        <v/>
      </c>
      <c r="M166" s="133" t="str">
        <f t="shared" si="2"/>
        <v>OK</v>
      </c>
      <c r="N166" s="134"/>
    </row>
    <row r="167" spans="1:14" x14ac:dyDescent="0.25">
      <c r="A167" s="125" t="s">
        <v>1813</v>
      </c>
      <c r="B167" s="126" t="s">
        <v>1190</v>
      </c>
      <c r="C167" s="127" t="s">
        <v>971</v>
      </c>
      <c r="D167" s="128" t="s">
        <v>1191</v>
      </c>
      <c r="E167" s="132" t="s">
        <v>544</v>
      </c>
      <c r="F167" s="130" t="s">
        <v>971</v>
      </c>
      <c r="G167" s="128" t="s">
        <v>547</v>
      </c>
      <c r="H167" s="131" t="str">
        <f>IF(OR(AND('CE1'!T19="",'CE1'!U19=""),AND('CE1'!T20="",'CE1'!U20=""),AND('CE1'!U19="X",'CE1'!U20="X"),AND('CE1'!U19="Q",'CE1'!U20="Q"),OR('CE1'!U19="M",'CE1'!U20="M")),"",SUM('CE1'!T19,'CE1'!T20))</f>
        <v/>
      </c>
      <c r="I167" s="131" t="str">
        <f>IF(AND(OR(AND('CE1'!U19="Q",'CE1'!U20="Q"),AND('CE1'!U19="X",'CE1'!U20="X")),SUM('CE1'!T19,'CE1'!T20)=0,ISNUMBER('CE1'!T21)),"",IF(OR('CE1'!U19="M",'CE1'!U20="M"),"M",IF(AND('CE1'!U19='CE1'!U20,OR('CE1'!U19="X",'CE1'!U19="W",'CE1'!U19="Q",'CE1'!U19="U",'CE1'!U19="Z")),UPPER('CE1'!U19),"")))</f>
        <v/>
      </c>
      <c r="J167" s="132" t="s">
        <v>544</v>
      </c>
      <c r="K167" s="131" t="str">
        <f>IF(AND(ISBLANK('CE1'!T21),$L$167&lt;&gt;"Z"),"",'CE1'!T21)</f>
        <v/>
      </c>
      <c r="L167" s="131" t="str">
        <f>IF(ISBLANK('CE1'!U21),"",'CE1'!U21)</f>
        <v/>
      </c>
      <c r="M167" s="133" t="str">
        <f t="shared" si="2"/>
        <v>OK</v>
      </c>
      <c r="N167" s="134"/>
    </row>
    <row r="168" spans="1:14" x14ac:dyDescent="0.25">
      <c r="A168" s="125" t="s">
        <v>1813</v>
      </c>
      <c r="B168" s="126" t="s">
        <v>1192</v>
      </c>
      <c r="C168" s="127" t="s">
        <v>971</v>
      </c>
      <c r="D168" s="128" t="s">
        <v>1193</v>
      </c>
      <c r="E168" s="132" t="s">
        <v>544</v>
      </c>
      <c r="F168" s="130" t="s">
        <v>971</v>
      </c>
      <c r="G168" s="128" t="s">
        <v>548</v>
      </c>
      <c r="H168" s="131" t="str">
        <f>IF(OR(AND('CE1'!T22="",'CE1'!U22=""),AND('CE1'!T23="",'CE1'!U23=""),AND('CE1'!U22="X",'CE1'!U23="X"),AND('CE1'!U22="Q",'CE1'!U23="Q"),OR('CE1'!U22="M",'CE1'!U23="M")),"",SUM('CE1'!T22,'CE1'!T23))</f>
        <v/>
      </c>
      <c r="I168" s="131" t="str">
        <f>IF(AND(OR(AND('CE1'!U22="Q",'CE1'!U23="Q"),AND('CE1'!U22="X",'CE1'!U23="X")),SUM('CE1'!T22,'CE1'!T23)=0,ISNUMBER('CE1'!T24)),"",IF(OR('CE1'!U22="M",'CE1'!U23="M"),"M",IF(AND('CE1'!U22='CE1'!U23,OR('CE1'!U22="X",'CE1'!U22="W",'CE1'!U22="Q",'CE1'!U22="U",'CE1'!U22="Z")),UPPER('CE1'!U22),"")))</f>
        <v/>
      </c>
      <c r="J168" s="132" t="s">
        <v>544</v>
      </c>
      <c r="K168" s="131" t="str">
        <f>IF(AND(ISBLANK('CE1'!T24),$L$168&lt;&gt;"Z"),"",'CE1'!T24)</f>
        <v/>
      </c>
      <c r="L168" s="131" t="str">
        <f>IF(ISBLANK('CE1'!U24),"",'CE1'!U24)</f>
        <v/>
      </c>
      <c r="M168" s="133" t="str">
        <f t="shared" si="2"/>
        <v>OK</v>
      </c>
      <c r="N168" s="134"/>
    </row>
    <row r="169" spans="1:14" x14ac:dyDescent="0.25">
      <c r="A169" s="125" t="s">
        <v>1813</v>
      </c>
      <c r="B169" s="126" t="s">
        <v>1194</v>
      </c>
      <c r="C169" s="127" t="s">
        <v>971</v>
      </c>
      <c r="D169" s="128" t="s">
        <v>1195</v>
      </c>
      <c r="E169" s="132" t="s">
        <v>544</v>
      </c>
      <c r="F169" s="130" t="s">
        <v>971</v>
      </c>
      <c r="G169" s="128" t="s">
        <v>549</v>
      </c>
      <c r="H169" s="131" t="str">
        <f>IF(OR(AND('CE1'!T13="",'CE1'!U13=""),AND('CE1'!T16="",'CE1'!U16=""),AND('CE1'!T19="",'CE1'!U19=""),AND('CE1'!T22="",'CE1'!U22=""),AND('CE1'!U13="X",'CE1'!U16="X",'CE1'!U19="X",'CE1'!U22="X"),AND('CE1'!U13="Q",'CE1'!U16="Q",'CE1'!U19="Q",'CE1'!U22="Q"),OR('CE1'!U13="M",'CE1'!U16="M",'CE1'!U19="M",'CE1'!U22="M")),"",SUM('CE1'!T13,'CE1'!T16,'CE1'!T19,'CE1'!T22))</f>
        <v/>
      </c>
      <c r="I169" s="131" t="str">
        <f>IF(AND(OR(AND('CE1'!U13="Q",'CE1'!U16="Q",'CE1'!U19="Q",'CE1'!U22="Q"),AND('CE1'!U13="X",'CE1'!U16="X",'CE1'!U19="X",'CE1'!U22="X")),SUM('CE1'!T13,'CE1'!T16,'CE1'!T19,'CE1'!T22)=0,ISNUMBER('CE1'!T25)),"",IF(OR('CE1'!U13="M",'CE1'!U16="M",'CE1'!U19="M",'CE1'!U22="M"),"M",IF(AND('CE1'!U13='CE1'!U16,'CE1'!U13='CE1'!U19,'CE1'!U13='CE1'!U22,OR('CE1'!U13="X",'CE1'!U13="W",'CE1'!U13="Q",'CE1'!U13="U",'CE1'!U13="Z")),UPPER('CE1'!U13),"")))</f>
        <v/>
      </c>
      <c r="J169" s="132" t="s">
        <v>544</v>
      </c>
      <c r="K169" s="131" t="str">
        <f>IF(AND(ISBLANK('CE1'!T25),$L$169&lt;&gt;"Z"),"",'CE1'!T25)</f>
        <v/>
      </c>
      <c r="L169" s="131" t="str">
        <f>IF(ISBLANK('CE1'!U25),"",'CE1'!U25)</f>
        <v/>
      </c>
      <c r="M169" s="133" t="str">
        <f t="shared" si="2"/>
        <v>OK</v>
      </c>
      <c r="N169" s="134"/>
    </row>
    <row r="170" spans="1:14" x14ac:dyDescent="0.25">
      <c r="A170" s="125" t="s">
        <v>1813</v>
      </c>
      <c r="B170" s="126" t="s">
        <v>1196</v>
      </c>
      <c r="C170" s="127" t="s">
        <v>971</v>
      </c>
      <c r="D170" s="128" t="s">
        <v>1197</v>
      </c>
      <c r="E170" s="132" t="s">
        <v>544</v>
      </c>
      <c r="F170" s="130" t="s">
        <v>971</v>
      </c>
      <c r="G170" s="128" t="s">
        <v>550</v>
      </c>
      <c r="H170" s="131" t="str">
        <f>IF(OR(AND('CE1'!T14="",'CE1'!U14=""),AND('CE1'!T17="",'CE1'!U17=""),AND('CE1'!T20="",'CE1'!U20=""),AND('CE1'!T23="",'CE1'!U23=""),AND('CE1'!U14="X",'CE1'!U17="X",'CE1'!U20="X",'CE1'!U23="X"),AND('CE1'!U14="Q",'CE1'!U17="Q",'CE1'!U20="Q",'CE1'!U23="Q"),OR('CE1'!U14="M",'CE1'!U17="M",'CE1'!U20="M",'CE1'!U23="M")),"",SUM('CE1'!T14,'CE1'!T17,'CE1'!T20,'CE1'!T23))</f>
        <v/>
      </c>
      <c r="I170" s="131" t="str">
        <f>IF(AND(OR(AND('CE1'!U14="Q",'CE1'!U17="Q",'CE1'!U20="Q",'CE1'!U23="Q"),AND('CE1'!U14="X",'CE1'!U17="X",'CE1'!U20="X",'CE1'!U23="X")),SUM('CE1'!T14,'CE1'!T17,'CE1'!T20,'CE1'!T23)=0,ISNUMBER('CE1'!T26)),"",IF(OR('CE1'!U14="M",'CE1'!U17="M",'CE1'!U20="M",'CE1'!U23="M"),"M",IF(AND('CE1'!U14='CE1'!U17,'CE1'!U14='CE1'!U20,'CE1'!U14='CE1'!U23,OR('CE1'!U14="X",'CE1'!U14="W",'CE1'!U14="Q",'CE1'!U14="U",'CE1'!U14="Z")),UPPER('CE1'!U14),"")))</f>
        <v/>
      </c>
      <c r="J170" s="132" t="s">
        <v>544</v>
      </c>
      <c r="K170" s="131" t="str">
        <f>IF(AND(ISBLANK('CE1'!T26),$L$170&lt;&gt;"Z"),"",'CE1'!T26)</f>
        <v/>
      </c>
      <c r="L170" s="131" t="str">
        <f>IF(ISBLANK('CE1'!U26),"",'CE1'!U26)</f>
        <v/>
      </c>
      <c r="M170" s="133" t="str">
        <f t="shared" si="2"/>
        <v>OK</v>
      </c>
      <c r="N170" s="134"/>
    </row>
    <row r="171" spans="1:14" x14ac:dyDescent="0.25">
      <c r="A171" s="125" t="s">
        <v>1813</v>
      </c>
      <c r="B171" s="126" t="s">
        <v>1198</v>
      </c>
      <c r="C171" s="127" t="s">
        <v>971</v>
      </c>
      <c r="D171" s="128" t="s">
        <v>1199</v>
      </c>
      <c r="E171" s="132" t="s">
        <v>544</v>
      </c>
      <c r="F171" s="130" t="s">
        <v>971</v>
      </c>
      <c r="G171" s="128" t="s">
        <v>551</v>
      </c>
      <c r="H171" s="131" t="str">
        <f>IF(OR(AND('CE1'!T15="",'CE1'!U15=""),AND('CE1'!T18="",'CE1'!U18=""),AND('CE1'!T21="",'CE1'!U21=""),AND('CE1'!T24="",'CE1'!U24=""),AND('CE1'!U15="X",'CE1'!U18="X",'CE1'!U21="X",'CE1'!U24="X"),AND('CE1'!U15="Q",'CE1'!U18="Q",'CE1'!U21="Q",'CE1'!U24="Q"),OR('CE1'!U15="M",'CE1'!U18="M",'CE1'!U21="M",'CE1'!U24="M")),"",SUM('CE1'!T15,'CE1'!T18,'CE1'!T21,'CE1'!T24))</f>
        <v/>
      </c>
      <c r="I171" s="131" t="str">
        <f>IF(AND(OR(AND('CE1'!U15="Q",'CE1'!U18="Q",'CE1'!U21="Q",'CE1'!U24="Q"),AND('CE1'!U15="X",'CE1'!U18="X",'CE1'!U21="X",'CE1'!U24="X")),SUM('CE1'!T15,'CE1'!T18,'CE1'!T21,'CE1'!T24)=0,ISNUMBER('CE1'!T27)),"",IF(OR('CE1'!U15="M",'CE1'!U18="M",'CE1'!U21="M",'CE1'!U24="M"),"M",IF(AND('CE1'!U15='CE1'!U18,'CE1'!U15='CE1'!U21,'CE1'!U15='CE1'!U24,OR('CE1'!U15="X",'CE1'!U15="W",'CE1'!U15="Q",'CE1'!U15="U",'CE1'!U15="Z")),UPPER('CE1'!U15),"")))</f>
        <v/>
      </c>
      <c r="J171" s="132" t="s">
        <v>544</v>
      </c>
      <c r="K171" s="131" t="str">
        <f>IF(AND(ISBLANK('CE1'!T27),$L$171&lt;&gt;"Z"),"",'CE1'!T27)</f>
        <v/>
      </c>
      <c r="L171" s="131" t="str">
        <f>IF(ISBLANK('CE1'!U27),"",'CE1'!U27)</f>
        <v/>
      </c>
      <c r="M171" s="133" t="str">
        <f t="shared" si="2"/>
        <v>OK</v>
      </c>
      <c r="N171" s="134"/>
    </row>
    <row r="172" spans="1:14" x14ac:dyDescent="0.25">
      <c r="A172" s="125" t="s">
        <v>1813</v>
      </c>
      <c r="B172" s="126" t="s">
        <v>1200</v>
      </c>
      <c r="C172" s="127" t="s">
        <v>971</v>
      </c>
      <c r="D172" s="128" t="s">
        <v>1201</v>
      </c>
      <c r="E172" s="132" t="s">
        <v>544</v>
      </c>
      <c r="F172" s="130" t="s">
        <v>971</v>
      </c>
      <c r="G172" s="128" t="s">
        <v>552</v>
      </c>
      <c r="H172" s="131" t="str">
        <f>IF(OR(AND('CE1'!T29="",'CE1'!U29=""),AND('CE1'!T30="",'CE1'!U30=""),AND('CE1'!U29="X",'CE1'!U30="X"),AND('CE1'!U29="Q",'CE1'!U30="Q"),OR('CE1'!U29="M",'CE1'!U30="M")),"",SUM('CE1'!T29,'CE1'!T30))</f>
        <v/>
      </c>
      <c r="I172" s="131" t="str">
        <f>IF(AND(OR(AND('CE1'!U29="Q",'CE1'!U30="Q"),AND('CE1'!U29="X",'CE1'!U30="X")),SUM('CE1'!T29,'CE1'!T30)=0,ISNUMBER('CE1'!T31)),"",IF(OR('CE1'!U29="M",'CE1'!U30="M"),"M",IF(AND('CE1'!U29='CE1'!U30,OR('CE1'!U29="X",'CE1'!U29="W",'CE1'!U29="Q",'CE1'!U29="U",'CE1'!U29="Z")),UPPER('CE1'!U29),"")))</f>
        <v/>
      </c>
      <c r="J172" s="132" t="s">
        <v>544</v>
      </c>
      <c r="K172" s="131" t="str">
        <f>IF(AND(ISBLANK('CE1'!T31),$L$172&lt;&gt;"Z"),"",'CE1'!T31)</f>
        <v/>
      </c>
      <c r="L172" s="131" t="str">
        <f>IF(ISBLANK('CE1'!U31),"",'CE1'!U31)</f>
        <v/>
      </c>
      <c r="M172" s="133" t="str">
        <f t="shared" si="2"/>
        <v>OK</v>
      </c>
      <c r="N172" s="134"/>
    </row>
    <row r="173" spans="1:14" x14ac:dyDescent="0.25">
      <c r="A173" s="125" t="s">
        <v>1813</v>
      </c>
      <c r="B173" s="126" t="s">
        <v>1202</v>
      </c>
      <c r="C173" s="127" t="s">
        <v>971</v>
      </c>
      <c r="D173" s="128" t="s">
        <v>1203</v>
      </c>
      <c r="E173" s="132" t="s">
        <v>544</v>
      </c>
      <c r="F173" s="130" t="s">
        <v>971</v>
      </c>
      <c r="G173" s="128" t="s">
        <v>553</v>
      </c>
      <c r="H173" s="131" t="str">
        <f>IF(OR(AND('CE1'!T32="",'CE1'!U32=""),AND('CE1'!T33="",'CE1'!U33=""),AND('CE1'!U32="X",'CE1'!U33="X"),AND('CE1'!U32="Q",'CE1'!U33="Q"),OR('CE1'!U32="M",'CE1'!U33="M")),"",SUM('CE1'!T32,'CE1'!T33))</f>
        <v/>
      </c>
      <c r="I173" s="131" t="str">
        <f>IF(AND(OR(AND('CE1'!U32="Q",'CE1'!U33="Q"),AND('CE1'!U32="X",'CE1'!U33="X")),SUM('CE1'!T32,'CE1'!T33)=0,ISNUMBER('CE1'!T34)),"",IF(OR('CE1'!U32="M",'CE1'!U33="M"),"M",IF(AND('CE1'!U32='CE1'!U33,OR('CE1'!U32="X",'CE1'!U32="W",'CE1'!U32="Q",'CE1'!U32="U",'CE1'!U32="Z")),UPPER('CE1'!U32),"")))</f>
        <v/>
      </c>
      <c r="J173" s="132" t="s">
        <v>544</v>
      </c>
      <c r="K173" s="131" t="str">
        <f>IF(AND(ISBLANK('CE1'!T34),$L$173&lt;&gt;"Z"),"",'CE1'!T34)</f>
        <v/>
      </c>
      <c r="L173" s="131" t="str">
        <f>IF(ISBLANK('CE1'!U34),"",'CE1'!U34)</f>
        <v/>
      </c>
      <c r="M173" s="133" t="str">
        <f t="shared" si="2"/>
        <v>OK</v>
      </c>
      <c r="N173" s="134"/>
    </row>
    <row r="174" spans="1:14" x14ac:dyDescent="0.25">
      <c r="A174" s="125" t="s">
        <v>1813</v>
      </c>
      <c r="B174" s="126" t="s">
        <v>1204</v>
      </c>
      <c r="C174" s="127" t="s">
        <v>971</v>
      </c>
      <c r="D174" s="128" t="s">
        <v>1205</v>
      </c>
      <c r="E174" s="132" t="s">
        <v>544</v>
      </c>
      <c r="F174" s="130" t="s">
        <v>971</v>
      </c>
      <c r="G174" s="128" t="s">
        <v>554</v>
      </c>
      <c r="H174" s="131" t="str">
        <f>IF(OR(AND('CE1'!T35="",'CE1'!U35=""),AND('CE1'!T36="",'CE1'!U36=""),AND('CE1'!U35="X",'CE1'!U36="X"),AND('CE1'!U35="Q",'CE1'!U36="Q"),OR('CE1'!U35="M",'CE1'!U36="M")),"",SUM('CE1'!T35,'CE1'!T36))</f>
        <v/>
      </c>
      <c r="I174" s="131" t="str">
        <f>IF(AND(OR(AND('CE1'!U35="Q",'CE1'!U36="Q"),AND('CE1'!U35="X",'CE1'!U36="X")),SUM('CE1'!T35,'CE1'!T36)=0,ISNUMBER('CE1'!T37)),"",IF(OR('CE1'!U35="M",'CE1'!U36="M"),"M",IF(AND('CE1'!U35='CE1'!U36,OR('CE1'!U35="X",'CE1'!U35="W",'CE1'!U35="Q",'CE1'!U35="U",'CE1'!U35="Z")),UPPER('CE1'!U35),"")))</f>
        <v/>
      </c>
      <c r="J174" s="132" t="s">
        <v>544</v>
      </c>
      <c r="K174" s="131" t="str">
        <f>IF(AND(ISBLANK('CE1'!T37),$L$174&lt;&gt;"Z"),"",'CE1'!T37)</f>
        <v/>
      </c>
      <c r="L174" s="131" t="str">
        <f>IF(ISBLANK('CE1'!U37),"",'CE1'!U37)</f>
        <v/>
      </c>
      <c r="M174" s="133" t="str">
        <f t="shared" si="2"/>
        <v>OK</v>
      </c>
      <c r="N174" s="134"/>
    </row>
    <row r="175" spans="1:14" x14ac:dyDescent="0.25">
      <c r="A175" s="125" t="s">
        <v>1813</v>
      </c>
      <c r="B175" s="126" t="s">
        <v>1206</v>
      </c>
      <c r="C175" s="127" t="s">
        <v>971</v>
      </c>
      <c r="D175" s="128" t="s">
        <v>1207</v>
      </c>
      <c r="E175" s="132" t="s">
        <v>544</v>
      </c>
      <c r="F175" s="130" t="s">
        <v>971</v>
      </c>
      <c r="G175" s="128" t="s">
        <v>555</v>
      </c>
      <c r="H175" s="131" t="str">
        <f>IF(OR(AND('CE1'!T38="",'CE1'!U38=""),AND('CE1'!T39="",'CE1'!U39=""),AND('CE1'!U38="X",'CE1'!U39="X"),AND('CE1'!U38="Q",'CE1'!U39="Q"),OR('CE1'!U38="M",'CE1'!U39="M")),"",SUM('CE1'!T38,'CE1'!T39))</f>
        <v/>
      </c>
      <c r="I175" s="131" t="str">
        <f>IF(AND(OR(AND('CE1'!U38="Q",'CE1'!U39="Q"),AND('CE1'!U38="X",'CE1'!U39="X")),SUM('CE1'!T38,'CE1'!T39)=0,ISNUMBER('CE1'!T40)),"",IF(OR('CE1'!U38="M",'CE1'!U39="M"),"M",IF(AND('CE1'!U38='CE1'!U39,OR('CE1'!U38="X",'CE1'!U38="W",'CE1'!U38="Q",'CE1'!U38="U",'CE1'!U38="Z")),UPPER('CE1'!U38),"")))</f>
        <v/>
      </c>
      <c r="J175" s="132" t="s">
        <v>544</v>
      </c>
      <c r="K175" s="131" t="str">
        <f>IF(AND(ISBLANK('CE1'!T40),$L$175&lt;&gt;"Z"),"",'CE1'!T40)</f>
        <v/>
      </c>
      <c r="L175" s="131" t="str">
        <f>IF(ISBLANK('CE1'!U40),"",'CE1'!U40)</f>
        <v/>
      </c>
      <c r="M175" s="133" t="str">
        <f t="shared" si="2"/>
        <v>OK</v>
      </c>
      <c r="N175" s="134"/>
    </row>
    <row r="176" spans="1:14" x14ac:dyDescent="0.25">
      <c r="A176" s="125" t="s">
        <v>1813</v>
      </c>
      <c r="B176" s="126" t="s">
        <v>1208</v>
      </c>
      <c r="C176" s="127" t="s">
        <v>971</v>
      </c>
      <c r="D176" s="128" t="s">
        <v>1209</v>
      </c>
      <c r="E176" s="132" t="s">
        <v>544</v>
      </c>
      <c r="F176" s="130" t="s">
        <v>971</v>
      </c>
      <c r="G176" s="128" t="s">
        <v>556</v>
      </c>
      <c r="H176" s="131" t="str">
        <f>IF(OR(AND('CE1'!T41="",'CE1'!U41=""),AND('CE1'!T42="",'CE1'!U42=""),AND('CE1'!U41="X",'CE1'!U42="X"),AND('CE1'!U41="Q",'CE1'!U42="Q"),OR('CE1'!U41="M",'CE1'!U42="M")),"",SUM('CE1'!T41,'CE1'!T42))</f>
        <v/>
      </c>
      <c r="I176" s="131" t="str">
        <f>IF(AND(OR(AND('CE1'!U41="Q",'CE1'!U42="Q"),AND('CE1'!U41="X",'CE1'!U42="X")),SUM('CE1'!T41,'CE1'!T42)=0,ISNUMBER('CE1'!T43)),"",IF(OR('CE1'!U41="M",'CE1'!U42="M"),"M",IF(AND('CE1'!U41='CE1'!U42,OR('CE1'!U41="X",'CE1'!U41="W",'CE1'!U41="Q",'CE1'!U41="U",'CE1'!U41="Z")),UPPER('CE1'!U41),"")))</f>
        <v/>
      </c>
      <c r="J176" s="132" t="s">
        <v>544</v>
      </c>
      <c r="K176" s="131" t="str">
        <f>IF(AND(ISBLANK('CE1'!T43),$L$176&lt;&gt;"Z"),"",'CE1'!T43)</f>
        <v/>
      </c>
      <c r="L176" s="131" t="str">
        <f>IF(ISBLANK('CE1'!U43),"",'CE1'!U43)</f>
        <v/>
      </c>
      <c r="M176" s="133" t="str">
        <f t="shared" si="2"/>
        <v>OK</v>
      </c>
      <c r="N176" s="134"/>
    </row>
    <row r="177" spans="1:14" x14ac:dyDescent="0.25">
      <c r="A177" s="125" t="s">
        <v>1813</v>
      </c>
      <c r="B177" s="126" t="s">
        <v>1210</v>
      </c>
      <c r="C177" s="127" t="s">
        <v>971</v>
      </c>
      <c r="D177" s="128" t="s">
        <v>1211</v>
      </c>
      <c r="E177" s="132" t="s">
        <v>544</v>
      </c>
      <c r="F177" s="130" t="s">
        <v>971</v>
      </c>
      <c r="G177" s="128" t="s">
        <v>978</v>
      </c>
      <c r="H177" s="131" t="str">
        <f>IF(OR(AND('CE1'!T29="",'CE1'!U29=""),AND('CE1'!T32="",'CE1'!U32=""),AND('CE1'!T35="",'CE1'!U35=""),AND('CE1'!T38="",'CE1'!U38=""),AND('CE1'!T41="",'CE1'!U41=""),AND('CE1'!U29="X",'CE1'!U32="X",'CE1'!U35="X",'CE1'!U38="X",'CE1'!U41="X"),AND('CE1'!U29="Q",'CE1'!U32="Q",'CE1'!U35="Q",'CE1'!U38="Q",'CE1'!U41="Q"),OR('CE1'!U29="M",'CE1'!U32="M",'CE1'!U35="M",'CE1'!U38="M",'CE1'!U41="M")),"",SUM('CE1'!T29,'CE1'!T32,'CE1'!T35,'CE1'!T38,'CE1'!T41))</f>
        <v/>
      </c>
      <c r="I177" s="131" t="str">
        <f>IF(AND(OR(AND('CE1'!U29="Q",'CE1'!U32="Q",'CE1'!U35="Q",'CE1'!U38="Q",'CE1'!U41="Q"),AND('CE1'!U29="X",'CE1'!U32="X",'CE1'!U35="X",'CE1'!U38="X",'CE1'!U41="X")),SUM('CE1'!T29,'CE1'!T32,'CE1'!T35,'CE1'!T38,'CE1'!T41)=0,ISNUMBER('CE1'!T44)),"",IF(OR('CE1'!U29="M",'CE1'!U32="M",'CE1'!U35="M",'CE1'!U38="M",'CE1'!U41="M"),"M",IF(AND('CE1'!U29='CE1'!U32,'CE1'!U29='CE1'!U35,'CE1'!U29='CE1'!U38,'CE1'!U29='CE1'!U41,OR('CE1'!U29="X",'CE1'!U29="W",'CE1'!U29="Q",'CE1'!U29="U",'CE1'!U29="Z")),UPPER('CE1'!U29),"")))</f>
        <v/>
      </c>
      <c r="J177" s="132" t="s">
        <v>544</v>
      </c>
      <c r="K177" s="131" t="str">
        <f>IF(AND(ISBLANK('CE1'!T44),$L$177&lt;&gt;"Z"),"",'CE1'!T44)</f>
        <v/>
      </c>
      <c r="L177" s="131" t="str">
        <f>IF(ISBLANK('CE1'!U44),"",'CE1'!U44)</f>
        <v/>
      </c>
      <c r="M177" s="133" t="str">
        <f t="shared" si="2"/>
        <v>OK</v>
      </c>
      <c r="N177" s="134"/>
    </row>
    <row r="178" spans="1:14" x14ac:dyDescent="0.25">
      <c r="A178" s="125" t="s">
        <v>1813</v>
      </c>
      <c r="B178" s="126" t="s">
        <v>1212</v>
      </c>
      <c r="C178" s="127" t="s">
        <v>971</v>
      </c>
      <c r="D178" s="128" t="s">
        <v>1213</v>
      </c>
      <c r="E178" s="132" t="s">
        <v>544</v>
      </c>
      <c r="F178" s="130" t="s">
        <v>971</v>
      </c>
      <c r="G178" s="128" t="s">
        <v>980</v>
      </c>
      <c r="H178" s="131" t="str">
        <f>IF(OR(AND('CE1'!T30="",'CE1'!U30=""),AND('CE1'!T33="",'CE1'!U33=""),AND('CE1'!T36="",'CE1'!U36=""),AND('CE1'!T39="",'CE1'!U39=""),AND('CE1'!T42="",'CE1'!U42=""),AND('CE1'!U30="X",'CE1'!U33="X",'CE1'!U36="X",'CE1'!U39="X",'CE1'!U42="X"),AND('CE1'!U30="Q",'CE1'!U33="Q",'CE1'!U36="Q",'CE1'!U39="Q",'CE1'!U42="Q"),OR('CE1'!U30="M",'CE1'!U33="M",'CE1'!U36="M",'CE1'!U39="M",'CE1'!U42="M")),"",SUM('CE1'!T30,'CE1'!T33,'CE1'!T36,'CE1'!T39,'CE1'!T42))</f>
        <v/>
      </c>
      <c r="I178" s="131" t="str">
        <f>IF(AND(OR(AND('CE1'!U30="Q",'CE1'!U33="Q",'CE1'!U36="Q",'CE1'!U39="Q",'CE1'!U42="Q"),AND('CE1'!U30="X",'CE1'!U33="X",'CE1'!U36="X",'CE1'!U39="X",'CE1'!U42="X")),SUM('CE1'!T30,'CE1'!T33,'CE1'!T36,'CE1'!T39,'CE1'!T42)=0,ISNUMBER('CE1'!T45)),"",IF(OR('CE1'!U30="M",'CE1'!U33="M",'CE1'!U36="M",'CE1'!U39="M",'CE1'!U42="M"),"M",IF(AND('CE1'!U30='CE1'!U33,'CE1'!U30='CE1'!U36,'CE1'!U30='CE1'!U39,'CE1'!U30='CE1'!U42,OR('CE1'!U30="X",'CE1'!U30="W",'CE1'!U30="Q",'CE1'!U30="U",'CE1'!U30="Z")),UPPER('CE1'!U30),"")))</f>
        <v/>
      </c>
      <c r="J178" s="132" t="s">
        <v>544</v>
      </c>
      <c r="K178" s="131" t="str">
        <f>IF(AND(ISBLANK('CE1'!T45),$L$178&lt;&gt;"Z"),"",'CE1'!T45)</f>
        <v/>
      </c>
      <c r="L178" s="131" t="str">
        <f>IF(ISBLANK('CE1'!U45),"",'CE1'!U45)</f>
        <v/>
      </c>
      <c r="M178" s="133" t="str">
        <f t="shared" si="2"/>
        <v>OK</v>
      </c>
      <c r="N178" s="134"/>
    </row>
    <row r="179" spans="1:14" x14ac:dyDescent="0.25">
      <c r="A179" s="125" t="s">
        <v>1813</v>
      </c>
      <c r="B179" s="126" t="s">
        <v>1214</v>
      </c>
      <c r="C179" s="127" t="s">
        <v>971</v>
      </c>
      <c r="D179" s="128" t="s">
        <v>1215</v>
      </c>
      <c r="E179" s="132" t="s">
        <v>544</v>
      </c>
      <c r="F179" s="130" t="s">
        <v>971</v>
      </c>
      <c r="G179" s="128" t="s">
        <v>982</v>
      </c>
      <c r="H179" s="131" t="str">
        <f>IF(OR(AND('CE1'!T31="",'CE1'!U31=""),AND('CE1'!T34="",'CE1'!U34=""),AND('CE1'!T37="",'CE1'!U37=""),AND('CE1'!T40="",'CE1'!U40=""),AND('CE1'!T43="",'CE1'!U43=""),AND('CE1'!U31="X",'CE1'!U34="X",'CE1'!U37="X",'CE1'!U40="X",'CE1'!U43="X"),AND('CE1'!U31="Q",'CE1'!U34="Q",'CE1'!U37="Q",'CE1'!U40="Q",'CE1'!U43="Q"),OR('CE1'!U31="M",'CE1'!U34="M",'CE1'!U37="M",'CE1'!U40="M",'CE1'!U43="M")),"",SUM('CE1'!T31,'CE1'!T34,'CE1'!T37,'CE1'!T40,'CE1'!T43))</f>
        <v/>
      </c>
      <c r="I179" s="131" t="str">
        <f>IF(AND(OR(AND('CE1'!U31="Q",'CE1'!U34="Q",'CE1'!U37="Q",'CE1'!U40="Q",'CE1'!U43="Q"),AND('CE1'!U31="X",'CE1'!U34="X",'CE1'!U37="X",'CE1'!U40="X",'CE1'!U43="X")),SUM('CE1'!T31,'CE1'!T34,'CE1'!T37,'CE1'!T40,'CE1'!T43)=0,ISNUMBER('CE1'!T46)),"",IF(OR('CE1'!U31="M",'CE1'!U34="M",'CE1'!U37="M",'CE1'!U40="M",'CE1'!U43="M"),"M",IF(AND('CE1'!U31='CE1'!U34,'CE1'!U31='CE1'!U37,'CE1'!U31='CE1'!U40,'CE1'!U31='CE1'!U43,OR('CE1'!U31="X",'CE1'!U31="W",'CE1'!U31="Q",'CE1'!U31="U",'CE1'!U31="Z")),UPPER('CE1'!U31),"")))</f>
        <v/>
      </c>
      <c r="J179" s="132" t="s">
        <v>544</v>
      </c>
      <c r="K179" s="131" t="str">
        <f>IF(AND(ISBLANK('CE1'!T46),$L$179&lt;&gt;"Z"),"",'CE1'!T46)</f>
        <v/>
      </c>
      <c r="L179" s="131" t="str">
        <f>IF(ISBLANK('CE1'!U46),"",'CE1'!U46)</f>
        <v/>
      </c>
      <c r="M179" s="133" t="str">
        <f t="shared" si="2"/>
        <v>OK</v>
      </c>
      <c r="N179" s="134"/>
    </row>
    <row r="180" spans="1:14" x14ac:dyDescent="0.25">
      <c r="A180" s="125" t="s">
        <v>1813</v>
      </c>
      <c r="B180" s="126" t="s">
        <v>1216</v>
      </c>
      <c r="C180" s="127" t="s">
        <v>971</v>
      </c>
      <c r="D180" s="128" t="s">
        <v>1217</v>
      </c>
      <c r="E180" s="132" t="s">
        <v>544</v>
      </c>
      <c r="F180" s="130" t="s">
        <v>971</v>
      </c>
      <c r="G180" s="128" t="s">
        <v>557</v>
      </c>
      <c r="H180" s="131" t="str">
        <f>IF(OR(AND('CE1'!W13="",'CE1'!X13=""),AND('CE1'!W14="",'CE1'!X14=""),AND('CE1'!X13="X",'CE1'!X14="X"),AND('CE1'!X13="Q",'CE1'!X14="Q"),OR('CE1'!X13="M",'CE1'!X14="M")),"",SUM('CE1'!W13,'CE1'!W14))</f>
        <v/>
      </c>
      <c r="I180" s="131" t="str">
        <f>IF(AND(OR(AND('CE1'!X13="Q",'CE1'!X14="Q"),AND('CE1'!X13="X",'CE1'!X14="X")),SUM('CE1'!W13,'CE1'!W14)=0,ISNUMBER('CE1'!W15)),"",IF(OR('CE1'!X13="M",'CE1'!X14="M"),"M",IF(AND('CE1'!X13='CE1'!X14,OR('CE1'!X13="X",'CE1'!X13="W",'CE1'!X13="Q",'CE1'!X13="U",'CE1'!X13="Z")),UPPER('CE1'!X13),"")))</f>
        <v/>
      </c>
      <c r="J180" s="132" t="s">
        <v>544</v>
      </c>
      <c r="K180" s="131" t="str">
        <f>IF(AND(ISBLANK('CE1'!W15),$L$180&lt;&gt;"Z"),"",'CE1'!W15)</f>
        <v/>
      </c>
      <c r="L180" s="131" t="str">
        <f>IF(ISBLANK('CE1'!X15),"",'CE1'!X15)</f>
        <v/>
      </c>
      <c r="M180" s="133" t="str">
        <f t="shared" si="2"/>
        <v>OK</v>
      </c>
      <c r="N180" s="134"/>
    </row>
    <row r="181" spans="1:14" x14ac:dyDescent="0.25">
      <c r="A181" s="125" t="s">
        <v>1813</v>
      </c>
      <c r="B181" s="126" t="s">
        <v>1218</v>
      </c>
      <c r="C181" s="127" t="s">
        <v>971</v>
      </c>
      <c r="D181" s="128" t="s">
        <v>1219</v>
      </c>
      <c r="E181" s="132" t="s">
        <v>544</v>
      </c>
      <c r="F181" s="130" t="s">
        <v>971</v>
      </c>
      <c r="G181" s="128" t="s">
        <v>1117</v>
      </c>
      <c r="H181" s="131" t="str">
        <f>IF(OR(AND('CE1'!W16="",'CE1'!X16=""),AND('CE1'!W17="",'CE1'!X17=""),AND('CE1'!X16="X",'CE1'!X17="X"),AND('CE1'!X16="Q",'CE1'!X17="Q"),OR('CE1'!X16="M",'CE1'!X17="M")),"",SUM('CE1'!W16,'CE1'!W17))</f>
        <v/>
      </c>
      <c r="I181" s="131" t="str">
        <f>IF(AND(OR(AND('CE1'!X16="Q",'CE1'!X17="Q"),AND('CE1'!X16="X",'CE1'!X17="X")),SUM('CE1'!W16,'CE1'!W17)=0,ISNUMBER('CE1'!W18)),"",IF(OR('CE1'!X16="M",'CE1'!X17="M"),"M",IF(AND('CE1'!X16='CE1'!X17,OR('CE1'!X16="X",'CE1'!X16="W",'CE1'!X16="Q",'CE1'!X16="U",'CE1'!X16="Z")),UPPER('CE1'!X16),"")))</f>
        <v/>
      </c>
      <c r="J181" s="132" t="s">
        <v>544</v>
      </c>
      <c r="K181" s="131" t="str">
        <f>IF(AND(ISBLANK('CE1'!W18),$L$181&lt;&gt;"Z"),"",'CE1'!W18)</f>
        <v/>
      </c>
      <c r="L181" s="131" t="str">
        <f>IF(ISBLANK('CE1'!X18),"",'CE1'!X18)</f>
        <v/>
      </c>
      <c r="M181" s="133" t="str">
        <f t="shared" si="2"/>
        <v>OK</v>
      </c>
      <c r="N181" s="134"/>
    </row>
    <row r="182" spans="1:14" x14ac:dyDescent="0.25">
      <c r="A182" s="125" t="s">
        <v>1813</v>
      </c>
      <c r="B182" s="126" t="s">
        <v>1220</v>
      </c>
      <c r="C182" s="127" t="s">
        <v>971</v>
      </c>
      <c r="D182" s="128" t="s">
        <v>1221</v>
      </c>
      <c r="E182" s="132" t="s">
        <v>544</v>
      </c>
      <c r="F182" s="130" t="s">
        <v>971</v>
      </c>
      <c r="G182" s="128" t="s">
        <v>558</v>
      </c>
      <c r="H182" s="131" t="str">
        <f>IF(OR(AND('CE1'!W19="",'CE1'!X19=""),AND('CE1'!W20="",'CE1'!X20=""),AND('CE1'!X19="X",'CE1'!X20="X"),AND('CE1'!X19="Q",'CE1'!X20="Q"),OR('CE1'!X19="M",'CE1'!X20="M")),"",SUM('CE1'!W19,'CE1'!W20))</f>
        <v/>
      </c>
      <c r="I182" s="131" t="str">
        <f>IF(AND(OR(AND('CE1'!X19="Q",'CE1'!X20="Q"),AND('CE1'!X19="X",'CE1'!X20="X")),SUM('CE1'!W19,'CE1'!W20)=0,ISNUMBER('CE1'!W21)),"",IF(OR('CE1'!X19="M",'CE1'!X20="M"),"M",IF(AND('CE1'!X19='CE1'!X20,OR('CE1'!X19="X",'CE1'!X19="W",'CE1'!X19="Q",'CE1'!X19="U",'CE1'!X19="Z")),UPPER('CE1'!X19),"")))</f>
        <v/>
      </c>
      <c r="J182" s="132" t="s">
        <v>544</v>
      </c>
      <c r="K182" s="131" t="str">
        <f>IF(AND(ISBLANK('CE1'!W21),$L$182&lt;&gt;"Z"),"",'CE1'!W21)</f>
        <v/>
      </c>
      <c r="L182" s="131" t="str">
        <f>IF(ISBLANK('CE1'!X21),"",'CE1'!X21)</f>
        <v/>
      </c>
      <c r="M182" s="133" t="str">
        <f t="shared" si="2"/>
        <v>OK</v>
      </c>
      <c r="N182" s="134"/>
    </row>
    <row r="183" spans="1:14" x14ac:dyDescent="0.25">
      <c r="A183" s="125" t="s">
        <v>1813</v>
      </c>
      <c r="B183" s="126" t="s">
        <v>1222</v>
      </c>
      <c r="C183" s="127" t="s">
        <v>971</v>
      </c>
      <c r="D183" s="128" t="s">
        <v>1223</v>
      </c>
      <c r="E183" s="132" t="s">
        <v>544</v>
      </c>
      <c r="F183" s="130" t="s">
        <v>971</v>
      </c>
      <c r="G183" s="128" t="s">
        <v>1089</v>
      </c>
      <c r="H183" s="131" t="str">
        <f>IF(OR(AND('CE1'!W22="",'CE1'!X22=""),AND('CE1'!W23="",'CE1'!X23=""),AND('CE1'!X22="X",'CE1'!X23="X"),AND('CE1'!X22="Q",'CE1'!X23="Q"),OR('CE1'!X22="M",'CE1'!X23="M")),"",SUM('CE1'!W22,'CE1'!W23))</f>
        <v/>
      </c>
      <c r="I183" s="131" t="str">
        <f>IF(AND(OR(AND('CE1'!X22="Q",'CE1'!X23="Q"),AND('CE1'!X22="X",'CE1'!X23="X")),SUM('CE1'!W22,'CE1'!W23)=0,ISNUMBER('CE1'!W24)),"",IF(OR('CE1'!X22="M",'CE1'!X23="M"),"M",IF(AND('CE1'!X22='CE1'!X23,OR('CE1'!X22="X",'CE1'!X22="W",'CE1'!X22="Q",'CE1'!X22="U",'CE1'!X22="Z")),UPPER('CE1'!X22),"")))</f>
        <v/>
      </c>
      <c r="J183" s="132" t="s">
        <v>544</v>
      </c>
      <c r="K183" s="131" t="str">
        <f>IF(AND(ISBLANK('CE1'!W24),$L$183&lt;&gt;"Z"),"",'CE1'!W24)</f>
        <v/>
      </c>
      <c r="L183" s="131" t="str">
        <f>IF(ISBLANK('CE1'!X24),"",'CE1'!X24)</f>
        <v/>
      </c>
      <c r="M183" s="133" t="str">
        <f t="shared" si="2"/>
        <v>OK</v>
      </c>
      <c r="N183" s="134"/>
    </row>
    <row r="184" spans="1:14" x14ac:dyDescent="0.25">
      <c r="A184" s="125" t="s">
        <v>1813</v>
      </c>
      <c r="B184" s="126" t="s">
        <v>1224</v>
      </c>
      <c r="C184" s="127" t="s">
        <v>971</v>
      </c>
      <c r="D184" s="128" t="s">
        <v>1225</v>
      </c>
      <c r="E184" s="132" t="s">
        <v>544</v>
      </c>
      <c r="F184" s="130" t="s">
        <v>971</v>
      </c>
      <c r="G184" s="128" t="s">
        <v>984</v>
      </c>
      <c r="H184" s="131" t="str">
        <f>IF(OR(AND('CE1'!W13="",'CE1'!X13=""),AND('CE1'!W16="",'CE1'!X16=""),AND('CE1'!W19="",'CE1'!X19=""),AND('CE1'!W22="",'CE1'!X22=""),AND('CE1'!X13="X",'CE1'!X16="X",'CE1'!X19="X",'CE1'!X22="X"),AND('CE1'!X13="Q",'CE1'!X16="Q",'CE1'!X19="Q",'CE1'!X22="Q"),OR('CE1'!X13="M",'CE1'!X16="M",'CE1'!X19="M",'CE1'!X22="M")),"",SUM('CE1'!W13,'CE1'!W16,'CE1'!W19,'CE1'!W22))</f>
        <v/>
      </c>
      <c r="I184" s="131" t="str">
        <f>IF(AND(OR(AND('CE1'!X13="Q",'CE1'!X16="Q",'CE1'!X19="Q",'CE1'!X22="Q"),AND('CE1'!X13="X",'CE1'!X16="X",'CE1'!X19="X",'CE1'!X22="X")),SUM('CE1'!W13,'CE1'!W16,'CE1'!W19,'CE1'!W22)=0,ISNUMBER('CE1'!W25)),"",IF(OR('CE1'!X13="M",'CE1'!X16="M",'CE1'!X19="M",'CE1'!X22="M"),"M",IF(AND('CE1'!X13='CE1'!X16,'CE1'!X13='CE1'!X19,'CE1'!X13='CE1'!X22,OR('CE1'!X13="X",'CE1'!X13="W",'CE1'!X13="Q",'CE1'!X13="U",'CE1'!X13="Z")),UPPER('CE1'!X13),"")))</f>
        <v/>
      </c>
      <c r="J184" s="132" t="s">
        <v>544</v>
      </c>
      <c r="K184" s="131" t="str">
        <f>IF(AND(ISBLANK('CE1'!W25),$L$184&lt;&gt;"Z"),"",'CE1'!W25)</f>
        <v/>
      </c>
      <c r="L184" s="131" t="str">
        <f>IF(ISBLANK('CE1'!X25),"",'CE1'!X25)</f>
        <v/>
      </c>
      <c r="M184" s="133" t="str">
        <f t="shared" si="2"/>
        <v>OK</v>
      </c>
      <c r="N184" s="134"/>
    </row>
    <row r="185" spans="1:14" x14ac:dyDescent="0.25">
      <c r="A185" s="125" t="s">
        <v>1813</v>
      </c>
      <c r="B185" s="126" t="s">
        <v>1226</v>
      </c>
      <c r="C185" s="127" t="s">
        <v>971</v>
      </c>
      <c r="D185" s="128" t="s">
        <v>1227</v>
      </c>
      <c r="E185" s="132" t="s">
        <v>544</v>
      </c>
      <c r="F185" s="130" t="s">
        <v>971</v>
      </c>
      <c r="G185" s="128" t="s">
        <v>986</v>
      </c>
      <c r="H185" s="131" t="str">
        <f>IF(OR(AND('CE1'!W14="",'CE1'!X14=""),AND('CE1'!W17="",'CE1'!X17=""),AND('CE1'!W20="",'CE1'!X20=""),AND('CE1'!W23="",'CE1'!X23=""),AND('CE1'!X14="X",'CE1'!X17="X",'CE1'!X20="X",'CE1'!X23="X"),AND('CE1'!X14="Q",'CE1'!X17="Q",'CE1'!X20="Q",'CE1'!X23="Q"),OR('CE1'!X14="M",'CE1'!X17="M",'CE1'!X20="M",'CE1'!X23="M")),"",SUM('CE1'!W14,'CE1'!W17,'CE1'!W20,'CE1'!W23))</f>
        <v/>
      </c>
      <c r="I185" s="131" t="str">
        <f>IF(AND(OR(AND('CE1'!X14="Q",'CE1'!X17="Q",'CE1'!X20="Q",'CE1'!X23="Q"),AND('CE1'!X14="X",'CE1'!X17="X",'CE1'!X20="X",'CE1'!X23="X")),SUM('CE1'!W14,'CE1'!W17,'CE1'!W20,'CE1'!W23)=0,ISNUMBER('CE1'!W26)),"",IF(OR('CE1'!X14="M",'CE1'!X17="M",'CE1'!X20="M",'CE1'!X23="M"),"M",IF(AND('CE1'!X14='CE1'!X17,'CE1'!X14='CE1'!X20,'CE1'!X14='CE1'!X23,OR('CE1'!X14="X",'CE1'!X14="W",'CE1'!X14="Q",'CE1'!X14="U",'CE1'!X14="Z")),UPPER('CE1'!X14),"")))</f>
        <v/>
      </c>
      <c r="J185" s="132" t="s">
        <v>544</v>
      </c>
      <c r="K185" s="131" t="str">
        <f>IF(AND(ISBLANK('CE1'!W26),$L$185&lt;&gt;"Z"),"",'CE1'!W26)</f>
        <v/>
      </c>
      <c r="L185" s="131" t="str">
        <f>IF(ISBLANK('CE1'!X26),"",'CE1'!X26)</f>
        <v/>
      </c>
      <c r="M185" s="133" t="str">
        <f t="shared" si="2"/>
        <v>OK</v>
      </c>
      <c r="N185" s="134"/>
    </row>
    <row r="186" spans="1:14" x14ac:dyDescent="0.25">
      <c r="A186" s="125" t="s">
        <v>1813</v>
      </c>
      <c r="B186" s="126" t="s">
        <v>1228</v>
      </c>
      <c r="C186" s="127" t="s">
        <v>971</v>
      </c>
      <c r="D186" s="128" t="s">
        <v>1229</v>
      </c>
      <c r="E186" s="132" t="s">
        <v>544</v>
      </c>
      <c r="F186" s="130" t="s">
        <v>971</v>
      </c>
      <c r="G186" s="128" t="s">
        <v>988</v>
      </c>
      <c r="H186" s="131" t="str">
        <f>IF(OR(AND('CE1'!W15="",'CE1'!X15=""),AND('CE1'!W18="",'CE1'!X18=""),AND('CE1'!W21="",'CE1'!X21=""),AND('CE1'!W24="",'CE1'!X24=""),AND('CE1'!X15="X",'CE1'!X18="X",'CE1'!X21="X",'CE1'!X24="X"),AND('CE1'!X15="Q",'CE1'!X18="Q",'CE1'!X21="Q",'CE1'!X24="Q"),OR('CE1'!X15="M",'CE1'!X18="M",'CE1'!X21="M",'CE1'!X24="M")),"",SUM('CE1'!W15,'CE1'!W18,'CE1'!W21,'CE1'!W24))</f>
        <v/>
      </c>
      <c r="I186" s="131" t="str">
        <f>IF(AND(OR(AND('CE1'!X15="Q",'CE1'!X18="Q",'CE1'!X21="Q",'CE1'!X24="Q"),AND('CE1'!X15="X",'CE1'!X18="X",'CE1'!X21="X",'CE1'!X24="X")),SUM('CE1'!W15,'CE1'!W18,'CE1'!W21,'CE1'!W24)=0,ISNUMBER('CE1'!W27)),"",IF(OR('CE1'!X15="M",'CE1'!X18="M",'CE1'!X21="M",'CE1'!X24="M"),"M",IF(AND('CE1'!X15='CE1'!X18,'CE1'!X15='CE1'!X21,'CE1'!X15='CE1'!X24,OR('CE1'!X15="X",'CE1'!X15="W",'CE1'!X15="Q",'CE1'!X15="U",'CE1'!X15="Z")),UPPER('CE1'!X15),"")))</f>
        <v/>
      </c>
      <c r="J186" s="132" t="s">
        <v>544</v>
      </c>
      <c r="K186" s="131" t="str">
        <f>IF(AND(ISBLANK('CE1'!W27),$L$186&lt;&gt;"Z"),"",'CE1'!W27)</f>
        <v/>
      </c>
      <c r="L186" s="131" t="str">
        <f>IF(ISBLANK('CE1'!X27),"",'CE1'!X27)</f>
        <v/>
      </c>
      <c r="M186" s="133" t="str">
        <f t="shared" si="2"/>
        <v>OK</v>
      </c>
      <c r="N186" s="134"/>
    </row>
    <row r="187" spans="1:14" x14ac:dyDescent="0.25">
      <c r="A187" s="125" t="s">
        <v>1813</v>
      </c>
      <c r="B187" s="126" t="s">
        <v>1230</v>
      </c>
      <c r="C187" s="127" t="s">
        <v>971</v>
      </c>
      <c r="D187" s="128" t="s">
        <v>1231</v>
      </c>
      <c r="E187" s="132" t="s">
        <v>544</v>
      </c>
      <c r="F187" s="130" t="s">
        <v>971</v>
      </c>
      <c r="G187" s="128" t="s">
        <v>559</v>
      </c>
      <c r="H187" s="131" t="str">
        <f>IF(OR(AND('CE1'!W29="",'CE1'!X29=""),AND('CE1'!W30="",'CE1'!X30=""),AND('CE1'!X29="X",'CE1'!X30="X"),AND('CE1'!X29="Q",'CE1'!X30="Q"),OR('CE1'!X29="M",'CE1'!X30="M")),"",SUM('CE1'!W29,'CE1'!W30))</f>
        <v/>
      </c>
      <c r="I187" s="131" t="str">
        <f>IF(AND(OR(AND('CE1'!X29="Q",'CE1'!X30="Q"),AND('CE1'!X29="X",'CE1'!X30="X")),SUM('CE1'!W29,'CE1'!W30)=0,ISNUMBER('CE1'!W31)),"",IF(OR('CE1'!X29="M",'CE1'!X30="M"),"M",IF(AND('CE1'!X29='CE1'!X30,OR('CE1'!X29="X",'CE1'!X29="W",'CE1'!X29="Q",'CE1'!X29="U",'CE1'!X29="Z")),UPPER('CE1'!X29),"")))</f>
        <v/>
      </c>
      <c r="J187" s="132" t="s">
        <v>544</v>
      </c>
      <c r="K187" s="131" t="str">
        <f>IF(AND(ISBLANK('CE1'!W31),$L$187&lt;&gt;"Z"),"",'CE1'!W31)</f>
        <v/>
      </c>
      <c r="L187" s="131" t="str">
        <f>IF(ISBLANK('CE1'!X31),"",'CE1'!X31)</f>
        <v/>
      </c>
      <c r="M187" s="133" t="str">
        <f t="shared" si="2"/>
        <v>OK</v>
      </c>
      <c r="N187" s="134"/>
    </row>
    <row r="188" spans="1:14" x14ac:dyDescent="0.25">
      <c r="A188" s="125" t="s">
        <v>1813</v>
      </c>
      <c r="B188" s="126" t="s">
        <v>1232</v>
      </c>
      <c r="C188" s="127" t="s">
        <v>971</v>
      </c>
      <c r="D188" s="128" t="s">
        <v>1233</v>
      </c>
      <c r="E188" s="132" t="s">
        <v>544</v>
      </c>
      <c r="F188" s="130" t="s">
        <v>971</v>
      </c>
      <c r="G188" s="128" t="s">
        <v>1234</v>
      </c>
      <c r="H188" s="131" t="str">
        <f>IF(OR(AND('CE1'!W32="",'CE1'!X32=""),AND('CE1'!W33="",'CE1'!X33=""),AND('CE1'!X32="X",'CE1'!X33="X"),AND('CE1'!X32="Q",'CE1'!X33="Q"),OR('CE1'!X32="M",'CE1'!X33="M")),"",SUM('CE1'!W32,'CE1'!W33))</f>
        <v/>
      </c>
      <c r="I188" s="131" t="str">
        <f>IF(AND(OR(AND('CE1'!X32="Q",'CE1'!X33="Q"),AND('CE1'!X32="X",'CE1'!X33="X")),SUM('CE1'!W32,'CE1'!W33)=0,ISNUMBER('CE1'!W34)),"",IF(OR('CE1'!X32="M",'CE1'!X33="M"),"M",IF(AND('CE1'!X32='CE1'!X33,OR('CE1'!X32="X",'CE1'!X32="W",'CE1'!X32="Q",'CE1'!X32="U",'CE1'!X32="Z")),UPPER('CE1'!X32),"")))</f>
        <v/>
      </c>
      <c r="J188" s="132" t="s">
        <v>544</v>
      </c>
      <c r="K188" s="131" t="str">
        <f>IF(AND(ISBLANK('CE1'!W34),$L$188&lt;&gt;"Z"),"",'CE1'!W34)</f>
        <v/>
      </c>
      <c r="L188" s="131" t="str">
        <f>IF(ISBLANK('CE1'!X34),"",'CE1'!X34)</f>
        <v/>
      </c>
      <c r="M188" s="133" t="str">
        <f t="shared" si="2"/>
        <v>OK</v>
      </c>
      <c r="N188" s="134"/>
    </row>
    <row r="189" spans="1:14" x14ac:dyDescent="0.25">
      <c r="A189" s="125" t="s">
        <v>1813</v>
      </c>
      <c r="B189" s="126" t="s">
        <v>1235</v>
      </c>
      <c r="C189" s="127" t="s">
        <v>971</v>
      </c>
      <c r="D189" s="128" t="s">
        <v>1236</v>
      </c>
      <c r="E189" s="132" t="s">
        <v>544</v>
      </c>
      <c r="F189" s="130" t="s">
        <v>971</v>
      </c>
      <c r="G189" s="128" t="s">
        <v>1094</v>
      </c>
      <c r="H189" s="131" t="str">
        <f>IF(OR(AND('CE1'!W35="",'CE1'!X35=""),AND('CE1'!W36="",'CE1'!X36=""),AND('CE1'!X35="X",'CE1'!X36="X"),AND('CE1'!X35="Q",'CE1'!X36="Q"),OR('CE1'!X35="M",'CE1'!X36="M")),"",SUM('CE1'!W35,'CE1'!W36))</f>
        <v/>
      </c>
      <c r="I189" s="131" t="str">
        <f>IF(AND(OR(AND('CE1'!X35="Q",'CE1'!X36="Q"),AND('CE1'!X35="X",'CE1'!X36="X")),SUM('CE1'!W35,'CE1'!W36)=0,ISNUMBER('CE1'!W37)),"",IF(OR('CE1'!X35="M",'CE1'!X36="M"),"M",IF(AND('CE1'!X35='CE1'!X36,OR('CE1'!X35="X",'CE1'!X35="W",'CE1'!X35="Q",'CE1'!X35="U",'CE1'!X35="Z")),UPPER('CE1'!X35),"")))</f>
        <v/>
      </c>
      <c r="J189" s="132" t="s">
        <v>544</v>
      </c>
      <c r="K189" s="131" t="str">
        <f>IF(AND(ISBLANK('CE1'!W37),$L$189&lt;&gt;"Z"),"",'CE1'!W37)</f>
        <v/>
      </c>
      <c r="L189" s="131" t="str">
        <f>IF(ISBLANK('CE1'!X37),"",'CE1'!X37)</f>
        <v/>
      </c>
      <c r="M189" s="133" t="str">
        <f t="shared" si="2"/>
        <v>OK</v>
      </c>
      <c r="N189" s="134"/>
    </row>
    <row r="190" spans="1:14" x14ac:dyDescent="0.25">
      <c r="A190" s="125" t="s">
        <v>1813</v>
      </c>
      <c r="B190" s="126" t="s">
        <v>1237</v>
      </c>
      <c r="C190" s="127" t="s">
        <v>971</v>
      </c>
      <c r="D190" s="128" t="s">
        <v>1238</v>
      </c>
      <c r="E190" s="132" t="s">
        <v>544</v>
      </c>
      <c r="F190" s="130" t="s">
        <v>971</v>
      </c>
      <c r="G190" s="128" t="s">
        <v>1239</v>
      </c>
      <c r="H190" s="131" t="str">
        <f>IF(OR(AND('CE1'!W38="",'CE1'!X38=""),AND('CE1'!W39="",'CE1'!X39=""),AND('CE1'!X38="X",'CE1'!X39="X"),AND('CE1'!X38="Q",'CE1'!X39="Q"),OR('CE1'!X38="M",'CE1'!X39="M")),"",SUM('CE1'!W38,'CE1'!W39))</f>
        <v/>
      </c>
      <c r="I190" s="131" t="str">
        <f>IF(AND(OR(AND('CE1'!X38="Q",'CE1'!X39="Q"),AND('CE1'!X38="X",'CE1'!X39="X")),SUM('CE1'!W38,'CE1'!W39)=0,ISNUMBER('CE1'!W40)),"",IF(OR('CE1'!X38="M",'CE1'!X39="M"),"M",IF(AND('CE1'!X38='CE1'!X39,OR('CE1'!X38="X",'CE1'!X38="W",'CE1'!X38="Q",'CE1'!X38="U",'CE1'!X38="Z")),UPPER('CE1'!X38),"")))</f>
        <v/>
      </c>
      <c r="J190" s="132" t="s">
        <v>544</v>
      </c>
      <c r="K190" s="131" t="str">
        <f>IF(AND(ISBLANK('CE1'!W40),$L$190&lt;&gt;"Z"),"",'CE1'!W40)</f>
        <v/>
      </c>
      <c r="L190" s="131" t="str">
        <f>IF(ISBLANK('CE1'!X40),"",'CE1'!X40)</f>
        <v/>
      </c>
      <c r="M190" s="133" t="str">
        <f t="shared" si="2"/>
        <v>OK</v>
      </c>
      <c r="N190" s="134"/>
    </row>
    <row r="191" spans="1:14" x14ac:dyDescent="0.25">
      <c r="A191" s="125" t="s">
        <v>1813</v>
      </c>
      <c r="B191" s="126" t="s">
        <v>1240</v>
      </c>
      <c r="C191" s="127" t="s">
        <v>971</v>
      </c>
      <c r="D191" s="128" t="s">
        <v>1241</v>
      </c>
      <c r="E191" s="132" t="s">
        <v>544</v>
      </c>
      <c r="F191" s="130" t="s">
        <v>971</v>
      </c>
      <c r="G191" s="128" t="s">
        <v>1242</v>
      </c>
      <c r="H191" s="131" t="str">
        <f>IF(OR(AND('CE1'!W41="",'CE1'!X41=""),AND('CE1'!W42="",'CE1'!X42=""),AND('CE1'!X41="X",'CE1'!X42="X"),AND('CE1'!X41="Q",'CE1'!X42="Q"),OR('CE1'!X41="M",'CE1'!X42="M")),"",SUM('CE1'!W41,'CE1'!W42))</f>
        <v/>
      </c>
      <c r="I191" s="131" t="str">
        <f>IF(AND(OR(AND('CE1'!X41="Q",'CE1'!X42="Q"),AND('CE1'!X41="X",'CE1'!X42="X")),SUM('CE1'!W41,'CE1'!W42)=0,ISNUMBER('CE1'!W43)),"",IF(OR('CE1'!X41="M",'CE1'!X42="M"),"M",IF(AND('CE1'!X41='CE1'!X42,OR('CE1'!X41="X",'CE1'!X41="W",'CE1'!X41="Q",'CE1'!X41="U",'CE1'!X41="Z")),UPPER('CE1'!X41),"")))</f>
        <v/>
      </c>
      <c r="J191" s="132" t="s">
        <v>544</v>
      </c>
      <c r="K191" s="131" t="str">
        <f>IF(AND(ISBLANK('CE1'!W43),$L$191&lt;&gt;"Z"),"",'CE1'!W43)</f>
        <v/>
      </c>
      <c r="L191" s="131" t="str">
        <f>IF(ISBLANK('CE1'!X43),"",'CE1'!X43)</f>
        <v/>
      </c>
      <c r="M191" s="133" t="str">
        <f t="shared" si="2"/>
        <v>OK</v>
      </c>
      <c r="N191" s="134"/>
    </row>
    <row r="192" spans="1:14" x14ac:dyDescent="0.25">
      <c r="A192" s="125" t="s">
        <v>1813</v>
      </c>
      <c r="B192" s="126" t="s">
        <v>1243</v>
      </c>
      <c r="C192" s="127" t="s">
        <v>971</v>
      </c>
      <c r="D192" s="128" t="s">
        <v>1244</v>
      </c>
      <c r="E192" s="132" t="s">
        <v>544</v>
      </c>
      <c r="F192" s="130" t="s">
        <v>971</v>
      </c>
      <c r="G192" s="128" t="s">
        <v>560</v>
      </c>
      <c r="H192" s="131" t="str">
        <f>IF(OR(AND('CE1'!W29="",'CE1'!X29=""),AND('CE1'!W32="",'CE1'!X32=""),AND('CE1'!W35="",'CE1'!X35=""),AND('CE1'!W38="",'CE1'!X38=""),AND('CE1'!W41="",'CE1'!X41=""),AND('CE1'!X29="X",'CE1'!X32="X",'CE1'!X35="X",'CE1'!X38="X",'CE1'!X41="X"),AND('CE1'!X29="Q",'CE1'!X32="Q",'CE1'!X35="Q",'CE1'!X38="Q",'CE1'!X41="Q"),OR('CE1'!X29="M",'CE1'!X32="M",'CE1'!X35="M",'CE1'!X38="M",'CE1'!X41="M")),"",SUM('CE1'!W29,'CE1'!W32,'CE1'!W35,'CE1'!W38,'CE1'!W41))</f>
        <v/>
      </c>
      <c r="I192" s="131" t="str">
        <f>IF(AND(OR(AND('CE1'!X29="Q",'CE1'!X32="Q",'CE1'!X35="Q",'CE1'!X38="Q",'CE1'!X41="Q"),AND('CE1'!X29="X",'CE1'!X32="X",'CE1'!X35="X",'CE1'!X38="X",'CE1'!X41="X")),SUM('CE1'!W29,'CE1'!W32,'CE1'!W35,'CE1'!W38,'CE1'!W41)=0,ISNUMBER('CE1'!W44)),"",IF(OR('CE1'!X29="M",'CE1'!X32="M",'CE1'!X35="M",'CE1'!X38="M",'CE1'!X41="M"),"M",IF(AND('CE1'!X29='CE1'!X32,'CE1'!X29='CE1'!X35,'CE1'!X29='CE1'!X38,'CE1'!X29='CE1'!X41,OR('CE1'!X29="X",'CE1'!X29="W",'CE1'!X29="Q",'CE1'!X29="U",'CE1'!X29="Z")),UPPER('CE1'!X29),"")))</f>
        <v/>
      </c>
      <c r="J192" s="132" t="s">
        <v>544</v>
      </c>
      <c r="K192" s="131" t="str">
        <f>IF(AND(ISBLANK('CE1'!W44),$L$192&lt;&gt;"Z"),"",'CE1'!W44)</f>
        <v/>
      </c>
      <c r="L192" s="131" t="str">
        <f>IF(ISBLANK('CE1'!X44),"",'CE1'!X44)</f>
        <v/>
      </c>
      <c r="M192" s="133" t="str">
        <f t="shared" si="2"/>
        <v>OK</v>
      </c>
      <c r="N192" s="134"/>
    </row>
    <row r="193" spans="1:14" x14ac:dyDescent="0.25">
      <c r="A193" s="125" t="s">
        <v>1813</v>
      </c>
      <c r="B193" s="126" t="s">
        <v>1245</v>
      </c>
      <c r="C193" s="127" t="s">
        <v>971</v>
      </c>
      <c r="D193" s="128" t="s">
        <v>1246</v>
      </c>
      <c r="E193" s="132" t="s">
        <v>544</v>
      </c>
      <c r="F193" s="130" t="s">
        <v>971</v>
      </c>
      <c r="G193" s="128" t="s">
        <v>561</v>
      </c>
      <c r="H193" s="131" t="str">
        <f>IF(OR(AND('CE1'!W30="",'CE1'!X30=""),AND('CE1'!W33="",'CE1'!X33=""),AND('CE1'!W36="",'CE1'!X36=""),AND('CE1'!W39="",'CE1'!X39=""),AND('CE1'!W42="",'CE1'!X42=""),AND('CE1'!X30="X",'CE1'!X33="X",'CE1'!X36="X",'CE1'!X39="X",'CE1'!X42="X"),AND('CE1'!X30="Q",'CE1'!X33="Q",'CE1'!X36="Q",'CE1'!X39="Q",'CE1'!X42="Q"),OR('CE1'!X30="M",'CE1'!X33="M",'CE1'!X36="M",'CE1'!X39="M",'CE1'!X42="M")),"",SUM('CE1'!W30,'CE1'!W33,'CE1'!W36,'CE1'!W39,'CE1'!W42))</f>
        <v/>
      </c>
      <c r="I193" s="131" t="str">
        <f>IF(AND(OR(AND('CE1'!X30="Q",'CE1'!X33="Q",'CE1'!X36="Q",'CE1'!X39="Q",'CE1'!X42="Q"),AND('CE1'!X30="X",'CE1'!X33="X",'CE1'!X36="X",'CE1'!X39="X",'CE1'!X42="X")),SUM('CE1'!W30,'CE1'!W33,'CE1'!W36,'CE1'!W39,'CE1'!W42)=0,ISNUMBER('CE1'!W45)),"",IF(OR('CE1'!X30="M",'CE1'!X33="M",'CE1'!X36="M",'CE1'!X39="M",'CE1'!X42="M"),"M",IF(AND('CE1'!X30='CE1'!X33,'CE1'!X30='CE1'!X36,'CE1'!X30='CE1'!X39,'CE1'!X30='CE1'!X42,OR('CE1'!X30="X",'CE1'!X30="W",'CE1'!X30="Q",'CE1'!X30="U",'CE1'!X30="Z")),UPPER('CE1'!X30),"")))</f>
        <v/>
      </c>
      <c r="J193" s="132" t="s">
        <v>544</v>
      </c>
      <c r="K193" s="131" t="str">
        <f>IF(AND(ISBLANK('CE1'!W45),$L$193&lt;&gt;"Z"),"",'CE1'!W45)</f>
        <v/>
      </c>
      <c r="L193" s="131" t="str">
        <f>IF(ISBLANK('CE1'!X45),"",'CE1'!X45)</f>
        <v/>
      </c>
      <c r="M193" s="133" t="str">
        <f t="shared" si="2"/>
        <v>OK</v>
      </c>
      <c r="N193" s="134"/>
    </row>
    <row r="194" spans="1:14" x14ac:dyDescent="0.25">
      <c r="A194" s="125" t="s">
        <v>1813</v>
      </c>
      <c r="B194" s="126" t="s">
        <v>1247</v>
      </c>
      <c r="C194" s="127" t="s">
        <v>971</v>
      </c>
      <c r="D194" s="128" t="s">
        <v>1248</v>
      </c>
      <c r="E194" s="132" t="s">
        <v>544</v>
      </c>
      <c r="F194" s="130" t="s">
        <v>971</v>
      </c>
      <c r="G194" s="128" t="s">
        <v>562</v>
      </c>
      <c r="H194" s="131" t="str">
        <f>IF(OR(AND('CE1'!W31="",'CE1'!X31=""),AND('CE1'!W34="",'CE1'!X34=""),AND('CE1'!W37="",'CE1'!X37=""),AND('CE1'!W40="",'CE1'!X40=""),AND('CE1'!W43="",'CE1'!X43=""),AND('CE1'!X31="X",'CE1'!X34="X",'CE1'!X37="X",'CE1'!X40="X",'CE1'!X43="X"),AND('CE1'!X31="Q",'CE1'!X34="Q",'CE1'!X37="Q",'CE1'!X40="Q",'CE1'!X43="Q"),OR('CE1'!X31="M",'CE1'!X34="M",'CE1'!X37="M",'CE1'!X40="M",'CE1'!X43="M")),"",SUM('CE1'!W31,'CE1'!W34,'CE1'!W37,'CE1'!W40,'CE1'!W43))</f>
        <v/>
      </c>
      <c r="I194" s="131" t="str">
        <f>IF(AND(OR(AND('CE1'!X31="Q",'CE1'!X34="Q",'CE1'!X37="Q",'CE1'!X40="Q",'CE1'!X43="Q"),AND('CE1'!X31="X",'CE1'!X34="X",'CE1'!X37="X",'CE1'!X40="X",'CE1'!X43="X")),SUM('CE1'!W31,'CE1'!W34,'CE1'!W37,'CE1'!W40,'CE1'!W43)=0,ISNUMBER('CE1'!W46)),"",IF(OR('CE1'!X31="M",'CE1'!X34="M",'CE1'!X37="M",'CE1'!X40="M",'CE1'!X43="M"),"M",IF(AND('CE1'!X31='CE1'!X34,'CE1'!X31='CE1'!X37,'CE1'!X31='CE1'!X40,'CE1'!X31='CE1'!X43,OR('CE1'!X31="X",'CE1'!X31="W",'CE1'!X31="Q",'CE1'!X31="U",'CE1'!X31="Z")),UPPER('CE1'!X31),"")))</f>
        <v/>
      </c>
      <c r="J194" s="132" t="s">
        <v>544</v>
      </c>
      <c r="K194" s="131" t="str">
        <f>IF(AND(ISBLANK('CE1'!W46),$L$194&lt;&gt;"Z"),"",'CE1'!W46)</f>
        <v/>
      </c>
      <c r="L194" s="131" t="str">
        <f>IF(ISBLANK('CE1'!X46),"",'CE1'!X46)</f>
        <v/>
      </c>
      <c r="M194" s="133" t="str">
        <f t="shared" si="2"/>
        <v>OK</v>
      </c>
      <c r="N194" s="134"/>
    </row>
    <row r="195" spans="1:14" x14ac:dyDescent="0.25">
      <c r="A195" s="125" t="s">
        <v>1813</v>
      </c>
      <c r="B195" s="126" t="s">
        <v>1249</v>
      </c>
      <c r="C195" s="127" t="s">
        <v>971</v>
      </c>
      <c r="D195" s="128" t="s">
        <v>1250</v>
      </c>
      <c r="E195" s="132" t="s">
        <v>544</v>
      </c>
      <c r="F195" s="130" t="s">
        <v>971</v>
      </c>
      <c r="G195" s="128" t="s">
        <v>563</v>
      </c>
      <c r="H195" s="131" t="str">
        <f>IF(OR(AND('CE1'!Z13="",'CE1'!AA13=""),AND('CE1'!Z14="",'CE1'!AA14=""),AND('CE1'!AA13="X",'CE1'!AA14="X"),AND('CE1'!AA13="Q",'CE1'!AA14="Q"),OR('CE1'!AA13="M",'CE1'!AA14="M")),"",SUM('CE1'!Z13,'CE1'!Z14))</f>
        <v/>
      </c>
      <c r="I195" s="131" t="str">
        <f>IF(AND(OR(AND('CE1'!AA13="Q",'CE1'!AA14="Q"),AND('CE1'!AA13="X",'CE1'!AA14="X")),SUM('CE1'!Z13,'CE1'!Z14)=0,ISNUMBER('CE1'!Z15)),"",IF(OR('CE1'!AA13="M",'CE1'!AA14="M"),"M",IF(AND('CE1'!AA13='CE1'!AA14,OR('CE1'!AA13="X",'CE1'!AA13="W",'CE1'!AA13="Q",'CE1'!AA13="U",'CE1'!AA13="Z")),UPPER('CE1'!AA13),"")))</f>
        <v/>
      </c>
      <c r="J195" s="132" t="s">
        <v>544</v>
      </c>
      <c r="K195" s="131" t="str">
        <f>IF(AND(ISBLANK('CE1'!Z15),$L$195&lt;&gt;"Z"),"",'CE1'!Z15)</f>
        <v/>
      </c>
      <c r="L195" s="131" t="str">
        <f>IF(ISBLANK('CE1'!AA15),"",'CE1'!AA15)</f>
        <v/>
      </c>
      <c r="M195" s="133" t="str">
        <f t="shared" si="2"/>
        <v>OK</v>
      </c>
      <c r="N195" s="134"/>
    </row>
    <row r="196" spans="1:14" x14ac:dyDescent="0.25">
      <c r="A196" s="125" t="s">
        <v>1813</v>
      </c>
      <c r="B196" s="126" t="s">
        <v>1251</v>
      </c>
      <c r="C196" s="127" t="s">
        <v>971</v>
      </c>
      <c r="D196" s="128" t="s">
        <v>1252</v>
      </c>
      <c r="E196" s="132" t="s">
        <v>544</v>
      </c>
      <c r="F196" s="130" t="s">
        <v>971</v>
      </c>
      <c r="G196" s="128" t="s">
        <v>564</v>
      </c>
      <c r="H196" s="131" t="str">
        <f>IF(OR(AND('CE1'!Z16="",'CE1'!AA16=""),AND('CE1'!Z17="",'CE1'!AA17=""),AND('CE1'!AA16="X",'CE1'!AA17="X"),AND('CE1'!AA16="Q",'CE1'!AA17="Q"),OR('CE1'!AA16="M",'CE1'!AA17="M")),"",SUM('CE1'!Z16,'CE1'!Z17))</f>
        <v/>
      </c>
      <c r="I196" s="131" t="str">
        <f>IF(AND(OR(AND('CE1'!AA16="Q",'CE1'!AA17="Q"),AND('CE1'!AA16="X",'CE1'!AA17="X")),SUM('CE1'!Z16,'CE1'!Z17)=0,ISNUMBER('CE1'!Z18)),"",IF(OR('CE1'!AA16="M",'CE1'!AA17="M"),"M",IF(AND('CE1'!AA16='CE1'!AA17,OR('CE1'!AA16="X",'CE1'!AA16="W",'CE1'!AA16="Q",'CE1'!AA16="U",'CE1'!AA16="Z")),UPPER('CE1'!AA16),"")))</f>
        <v/>
      </c>
      <c r="J196" s="132" t="s">
        <v>544</v>
      </c>
      <c r="K196" s="131" t="str">
        <f>IF(AND(ISBLANK('CE1'!Z18),$L$196&lt;&gt;"Z"),"",'CE1'!Z18)</f>
        <v/>
      </c>
      <c r="L196" s="131" t="str">
        <f>IF(ISBLANK('CE1'!AA18),"",'CE1'!AA18)</f>
        <v/>
      </c>
      <c r="M196" s="133" t="str">
        <f t="shared" si="2"/>
        <v>OK</v>
      </c>
      <c r="N196" s="134"/>
    </row>
    <row r="197" spans="1:14" x14ac:dyDescent="0.25">
      <c r="A197" s="125" t="s">
        <v>1813</v>
      </c>
      <c r="B197" s="126" t="s">
        <v>1253</v>
      </c>
      <c r="C197" s="127" t="s">
        <v>971</v>
      </c>
      <c r="D197" s="128" t="s">
        <v>1254</v>
      </c>
      <c r="E197" s="132" t="s">
        <v>544</v>
      </c>
      <c r="F197" s="130" t="s">
        <v>971</v>
      </c>
      <c r="G197" s="128" t="s">
        <v>565</v>
      </c>
      <c r="H197" s="131" t="str">
        <f>IF(OR(AND('CE1'!Z19="",'CE1'!AA19=""),AND('CE1'!Z20="",'CE1'!AA20=""),AND('CE1'!AA19="X",'CE1'!AA20="X"),AND('CE1'!AA19="Q",'CE1'!AA20="Q"),OR('CE1'!AA19="M",'CE1'!AA20="M")),"",SUM('CE1'!Z19,'CE1'!Z20))</f>
        <v/>
      </c>
      <c r="I197" s="131" t="str">
        <f>IF(AND(OR(AND('CE1'!AA19="Q",'CE1'!AA20="Q"),AND('CE1'!AA19="X",'CE1'!AA20="X")),SUM('CE1'!Z19,'CE1'!Z20)=0,ISNUMBER('CE1'!Z21)),"",IF(OR('CE1'!AA19="M",'CE1'!AA20="M"),"M",IF(AND('CE1'!AA19='CE1'!AA20,OR('CE1'!AA19="X",'CE1'!AA19="W",'CE1'!AA19="Q",'CE1'!AA19="U",'CE1'!AA19="Z")),UPPER('CE1'!AA19),"")))</f>
        <v/>
      </c>
      <c r="J197" s="132" t="s">
        <v>544</v>
      </c>
      <c r="K197" s="131" t="str">
        <f>IF(AND(ISBLANK('CE1'!Z21),$L$197&lt;&gt;"Z"),"",'CE1'!Z21)</f>
        <v/>
      </c>
      <c r="L197" s="131" t="str">
        <f>IF(ISBLANK('CE1'!AA21),"",'CE1'!AA21)</f>
        <v/>
      </c>
      <c r="M197" s="133" t="str">
        <f t="shared" si="2"/>
        <v>OK</v>
      </c>
      <c r="N197" s="134"/>
    </row>
    <row r="198" spans="1:14" x14ac:dyDescent="0.25">
      <c r="A198" s="125" t="s">
        <v>1813</v>
      </c>
      <c r="B198" s="126" t="s">
        <v>1255</v>
      </c>
      <c r="C198" s="127" t="s">
        <v>971</v>
      </c>
      <c r="D198" s="128" t="s">
        <v>1256</v>
      </c>
      <c r="E198" s="132" t="s">
        <v>544</v>
      </c>
      <c r="F198" s="130" t="s">
        <v>971</v>
      </c>
      <c r="G198" s="128" t="s">
        <v>1030</v>
      </c>
      <c r="H198" s="131" t="str">
        <f>IF(OR(AND('CE1'!Z22="",'CE1'!AA22=""),AND('CE1'!Z23="",'CE1'!AA23=""),AND('CE1'!AA22="X",'CE1'!AA23="X"),AND('CE1'!AA22="Q",'CE1'!AA23="Q"),OR('CE1'!AA22="M",'CE1'!AA23="M")),"",SUM('CE1'!Z22,'CE1'!Z23))</f>
        <v/>
      </c>
      <c r="I198" s="131" t="str">
        <f>IF(AND(OR(AND('CE1'!AA22="Q",'CE1'!AA23="Q"),AND('CE1'!AA22="X",'CE1'!AA23="X")),SUM('CE1'!Z22,'CE1'!Z23)=0,ISNUMBER('CE1'!Z24)),"",IF(OR('CE1'!AA22="M",'CE1'!AA23="M"),"M",IF(AND('CE1'!AA22='CE1'!AA23,OR('CE1'!AA22="X",'CE1'!AA22="W",'CE1'!AA22="Q",'CE1'!AA22="U",'CE1'!AA22="Z")),UPPER('CE1'!AA22),"")))</f>
        <v/>
      </c>
      <c r="J198" s="132" t="s">
        <v>544</v>
      </c>
      <c r="K198" s="131" t="str">
        <f>IF(AND(ISBLANK('CE1'!Z24),$L$198&lt;&gt;"Z"),"",'CE1'!Z24)</f>
        <v/>
      </c>
      <c r="L198" s="131" t="str">
        <f>IF(ISBLANK('CE1'!AA24),"",'CE1'!AA24)</f>
        <v/>
      </c>
      <c r="M198" s="133" t="str">
        <f t="shared" si="2"/>
        <v>OK</v>
      </c>
      <c r="N198" s="134"/>
    </row>
    <row r="199" spans="1:14" x14ac:dyDescent="0.25">
      <c r="A199" s="125" t="s">
        <v>1813</v>
      </c>
      <c r="B199" s="126" t="s">
        <v>1257</v>
      </c>
      <c r="C199" s="127" t="s">
        <v>971</v>
      </c>
      <c r="D199" s="128" t="s">
        <v>1258</v>
      </c>
      <c r="E199" s="132" t="s">
        <v>544</v>
      </c>
      <c r="F199" s="130" t="s">
        <v>971</v>
      </c>
      <c r="G199" s="128" t="s">
        <v>990</v>
      </c>
      <c r="H199" s="131" t="str">
        <f>IF(OR(AND('CE1'!Z13="",'CE1'!AA13=""),AND('CE1'!Z16="",'CE1'!AA16=""),AND('CE1'!Z19="",'CE1'!AA19=""),AND('CE1'!Z22="",'CE1'!AA22=""),AND('CE1'!AA13="X",'CE1'!AA16="X",'CE1'!AA19="X",'CE1'!AA22="X"),AND('CE1'!AA13="Q",'CE1'!AA16="Q",'CE1'!AA19="Q",'CE1'!AA22="Q"),OR('CE1'!AA13="M",'CE1'!AA16="M",'CE1'!AA19="M",'CE1'!AA22="M")),"",SUM('CE1'!Z13,'CE1'!Z16,'CE1'!Z19,'CE1'!Z22))</f>
        <v/>
      </c>
      <c r="I199" s="131" t="str">
        <f>IF(AND(OR(AND('CE1'!AA13="Q",'CE1'!AA16="Q",'CE1'!AA19="Q",'CE1'!AA22="Q"),AND('CE1'!AA13="X",'CE1'!AA16="X",'CE1'!AA19="X",'CE1'!AA22="X")),SUM('CE1'!Z13,'CE1'!Z16,'CE1'!Z19,'CE1'!Z22)=0,ISNUMBER('CE1'!Z25)),"",IF(OR('CE1'!AA13="M",'CE1'!AA16="M",'CE1'!AA19="M",'CE1'!AA22="M"),"M",IF(AND('CE1'!AA13='CE1'!AA16,'CE1'!AA13='CE1'!AA19,'CE1'!AA13='CE1'!AA22,OR('CE1'!AA13="X",'CE1'!AA13="W",'CE1'!AA13="Q",'CE1'!AA13="U",'CE1'!AA13="Z")),UPPER('CE1'!AA13),"")))</f>
        <v/>
      </c>
      <c r="J199" s="132" t="s">
        <v>544</v>
      </c>
      <c r="K199" s="131" t="str">
        <f>IF(AND(ISBLANK('CE1'!Z25),$L$199&lt;&gt;"Z"),"",'CE1'!Z25)</f>
        <v/>
      </c>
      <c r="L199" s="131" t="str">
        <f>IF(ISBLANK('CE1'!AA25),"",'CE1'!AA25)</f>
        <v/>
      </c>
      <c r="M199" s="133" t="str">
        <f t="shared" si="2"/>
        <v>OK</v>
      </c>
      <c r="N199" s="134"/>
    </row>
    <row r="200" spans="1:14" x14ac:dyDescent="0.25">
      <c r="A200" s="125" t="s">
        <v>1813</v>
      </c>
      <c r="B200" s="126" t="s">
        <v>1259</v>
      </c>
      <c r="C200" s="127" t="s">
        <v>971</v>
      </c>
      <c r="D200" s="128" t="s">
        <v>1260</v>
      </c>
      <c r="E200" s="132" t="s">
        <v>544</v>
      </c>
      <c r="F200" s="130" t="s">
        <v>971</v>
      </c>
      <c r="G200" s="128" t="s">
        <v>992</v>
      </c>
      <c r="H200" s="131" t="str">
        <f>IF(OR(AND('CE1'!Z14="",'CE1'!AA14=""),AND('CE1'!Z17="",'CE1'!AA17=""),AND('CE1'!Z20="",'CE1'!AA20=""),AND('CE1'!Z23="",'CE1'!AA23=""),AND('CE1'!AA14="X",'CE1'!AA17="X",'CE1'!AA20="X",'CE1'!AA23="X"),AND('CE1'!AA14="Q",'CE1'!AA17="Q",'CE1'!AA20="Q",'CE1'!AA23="Q"),OR('CE1'!AA14="M",'CE1'!AA17="M",'CE1'!AA20="M",'CE1'!AA23="M")),"",SUM('CE1'!Z14,'CE1'!Z17,'CE1'!Z20,'CE1'!Z23))</f>
        <v/>
      </c>
      <c r="I200" s="131" t="str">
        <f>IF(AND(OR(AND('CE1'!AA14="Q",'CE1'!AA17="Q",'CE1'!AA20="Q",'CE1'!AA23="Q"),AND('CE1'!AA14="X",'CE1'!AA17="X",'CE1'!AA20="X",'CE1'!AA23="X")),SUM('CE1'!Z14,'CE1'!Z17,'CE1'!Z20,'CE1'!Z23)=0,ISNUMBER('CE1'!Z26)),"",IF(OR('CE1'!AA14="M",'CE1'!AA17="M",'CE1'!AA20="M",'CE1'!AA23="M"),"M",IF(AND('CE1'!AA14='CE1'!AA17,'CE1'!AA14='CE1'!AA20,'CE1'!AA14='CE1'!AA23,OR('CE1'!AA14="X",'CE1'!AA14="W",'CE1'!AA14="Q",'CE1'!AA14="U",'CE1'!AA14="Z")),UPPER('CE1'!AA14),"")))</f>
        <v/>
      </c>
      <c r="J200" s="132" t="s">
        <v>544</v>
      </c>
      <c r="K200" s="131" t="str">
        <f>IF(AND(ISBLANK('CE1'!Z26),$L$200&lt;&gt;"Z"),"",'CE1'!Z26)</f>
        <v/>
      </c>
      <c r="L200" s="131" t="str">
        <f>IF(ISBLANK('CE1'!AA26),"",'CE1'!AA26)</f>
        <v/>
      </c>
      <c r="M200" s="133" t="str">
        <f t="shared" si="2"/>
        <v>OK</v>
      </c>
      <c r="N200" s="134"/>
    </row>
    <row r="201" spans="1:14" x14ac:dyDescent="0.25">
      <c r="A201" s="125" t="s">
        <v>1813</v>
      </c>
      <c r="B201" s="126" t="s">
        <v>1261</v>
      </c>
      <c r="C201" s="127" t="s">
        <v>971</v>
      </c>
      <c r="D201" s="128" t="s">
        <v>1262</v>
      </c>
      <c r="E201" s="132" t="s">
        <v>544</v>
      </c>
      <c r="F201" s="130" t="s">
        <v>971</v>
      </c>
      <c r="G201" s="128" t="s">
        <v>994</v>
      </c>
      <c r="H201" s="131" t="str">
        <f>IF(OR(AND('CE1'!Z15="",'CE1'!AA15=""),AND('CE1'!Z18="",'CE1'!AA18=""),AND('CE1'!Z21="",'CE1'!AA21=""),AND('CE1'!Z24="",'CE1'!AA24=""),AND('CE1'!AA15="X",'CE1'!AA18="X",'CE1'!AA21="X",'CE1'!AA24="X"),AND('CE1'!AA15="Q",'CE1'!AA18="Q",'CE1'!AA21="Q",'CE1'!AA24="Q"),OR('CE1'!AA15="M",'CE1'!AA18="M",'CE1'!AA21="M",'CE1'!AA24="M")),"",SUM('CE1'!Z15,'CE1'!Z18,'CE1'!Z21,'CE1'!Z24))</f>
        <v/>
      </c>
      <c r="I201" s="131" t="str">
        <f>IF(AND(OR(AND('CE1'!AA15="Q",'CE1'!AA18="Q",'CE1'!AA21="Q",'CE1'!AA24="Q"),AND('CE1'!AA15="X",'CE1'!AA18="X",'CE1'!AA21="X",'CE1'!AA24="X")),SUM('CE1'!Z15,'CE1'!Z18,'CE1'!Z21,'CE1'!Z24)=0,ISNUMBER('CE1'!Z27)),"",IF(OR('CE1'!AA15="M",'CE1'!AA18="M",'CE1'!AA21="M",'CE1'!AA24="M"),"M",IF(AND('CE1'!AA15='CE1'!AA18,'CE1'!AA15='CE1'!AA21,'CE1'!AA15='CE1'!AA24,OR('CE1'!AA15="X",'CE1'!AA15="W",'CE1'!AA15="Q",'CE1'!AA15="U",'CE1'!AA15="Z")),UPPER('CE1'!AA15),"")))</f>
        <v/>
      </c>
      <c r="J201" s="132" t="s">
        <v>544</v>
      </c>
      <c r="K201" s="131" t="str">
        <f>IF(AND(ISBLANK('CE1'!Z27),$L$201&lt;&gt;"Z"),"",'CE1'!Z27)</f>
        <v/>
      </c>
      <c r="L201" s="131" t="str">
        <f>IF(ISBLANK('CE1'!AA27),"",'CE1'!AA27)</f>
        <v/>
      </c>
      <c r="M201" s="133" t="str">
        <f t="shared" si="2"/>
        <v>OK</v>
      </c>
      <c r="N201" s="134"/>
    </row>
    <row r="202" spans="1:14" x14ac:dyDescent="0.25">
      <c r="A202" s="125" t="s">
        <v>1813</v>
      </c>
      <c r="B202" s="126" t="s">
        <v>1263</v>
      </c>
      <c r="C202" s="127" t="s">
        <v>971</v>
      </c>
      <c r="D202" s="128" t="s">
        <v>1264</v>
      </c>
      <c r="E202" s="132" t="s">
        <v>544</v>
      </c>
      <c r="F202" s="130" t="s">
        <v>971</v>
      </c>
      <c r="G202" s="128" t="s">
        <v>566</v>
      </c>
      <c r="H202" s="131" t="str">
        <f>IF(OR(AND('CE1'!Z29="",'CE1'!AA29=""),AND('CE1'!Z30="",'CE1'!AA30=""),AND('CE1'!AA29="X",'CE1'!AA30="X"),AND('CE1'!AA29="Q",'CE1'!AA30="Q"),OR('CE1'!AA29="M",'CE1'!AA30="M")),"",SUM('CE1'!Z29,'CE1'!Z30))</f>
        <v/>
      </c>
      <c r="I202" s="131" t="str">
        <f>IF(AND(OR(AND('CE1'!AA29="Q",'CE1'!AA30="Q"),AND('CE1'!AA29="X",'CE1'!AA30="X")),SUM('CE1'!Z29,'CE1'!Z30)=0,ISNUMBER('CE1'!Z31)),"",IF(OR('CE1'!AA29="M",'CE1'!AA30="M"),"M",IF(AND('CE1'!AA29='CE1'!AA30,OR('CE1'!AA29="X",'CE1'!AA29="W",'CE1'!AA29="Q",'CE1'!AA29="U",'CE1'!AA29="Z")),UPPER('CE1'!AA29),"")))</f>
        <v/>
      </c>
      <c r="J202" s="132" t="s">
        <v>544</v>
      </c>
      <c r="K202" s="131" t="str">
        <f>IF(AND(ISBLANK('CE1'!Z31),$L$202&lt;&gt;"Z"),"",'CE1'!Z31)</f>
        <v/>
      </c>
      <c r="L202" s="131" t="str">
        <f>IF(ISBLANK('CE1'!AA31),"",'CE1'!AA31)</f>
        <v/>
      </c>
      <c r="M202" s="133" t="str">
        <f t="shared" si="2"/>
        <v>OK</v>
      </c>
      <c r="N202" s="134"/>
    </row>
    <row r="203" spans="1:14" x14ac:dyDescent="0.25">
      <c r="A203" s="125" t="s">
        <v>1813</v>
      </c>
      <c r="B203" s="126" t="s">
        <v>1265</v>
      </c>
      <c r="C203" s="127" t="s">
        <v>971</v>
      </c>
      <c r="D203" s="128" t="s">
        <v>1266</v>
      </c>
      <c r="E203" s="132" t="s">
        <v>544</v>
      </c>
      <c r="F203" s="130" t="s">
        <v>971</v>
      </c>
      <c r="G203" s="128" t="s">
        <v>1142</v>
      </c>
      <c r="H203" s="131" t="str">
        <f>IF(OR(AND('CE1'!Z32="",'CE1'!AA32=""),AND('CE1'!Z33="",'CE1'!AA33=""),AND('CE1'!AA32="X",'CE1'!AA33="X"),AND('CE1'!AA32="Q",'CE1'!AA33="Q"),OR('CE1'!AA32="M",'CE1'!AA33="M")),"",SUM('CE1'!Z32,'CE1'!Z33))</f>
        <v/>
      </c>
      <c r="I203" s="131" t="str">
        <f>IF(AND(OR(AND('CE1'!AA32="Q",'CE1'!AA33="Q"),AND('CE1'!AA32="X",'CE1'!AA33="X")),SUM('CE1'!Z32,'CE1'!Z33)=0,ISNUMBER('CE1'!Z34)),"",IF(OR('CE1'!AA32="M",'CE1'!AA33="M"),"M",IF(AND('CE1'!AA32='CE1'!AA33,OR('CE1'!AA32="X",'CE1'!AA32="W",'CE1'!AA32="Q",'CE1'!AA32="U",'CE1'!AA32="Z")),UPPER('CE1'!AA32),"")))</f>
        <v/>
      </c>
      <c r="J203" s="132" t="s">
        <v>544</v>
      </c>
      <c r="K203" s="131" t="str">
        <f>IF(AND(ISBLANK('CE1'!Z34),$L$203&lt;&gt;"Z"),"",'CE1'!Z34)</f>
        <v/>
      </c>
      <c r="L203" s="131" t="str">
        <f>IF(ISBLANK('CE1'!AA34),"",'CE1'!AA34)</f>
        <v/>
      </c>
      <c r="M203" s="133" t="str">
        <f t="shared" si="2"/>
        <v>OK</v>
      </c>
      <c r="N203" s="134"/>
    </row>
    <row r="204" spans="1:14" x14ac:dyDescent="0.25">
      <c r="A204" s="125" t="s">
        <v>1813</v>
      </c>
      <c r="B204" s="126" t="s">
        <v>1267</v>
      </c>
      <c r="C204" s="127" t="s">
        <v>971</v>
      </c>
      <c r="D204" s="128" t="s">
        <v>1268</v>
      </c>
      <c r="E204" s="132" t="s">
        <v>544</v>
      </c>
      <c r="F204" s="130" t="s">
        <v>971</v>
      </c>
      <c r="G204" s="128" t="s">
        <v>1055</v>
      </c>
      <c r="H204" s="131" t="str">
        <f>IF(OR(AND('CE1'!Z35="",'CE1'!AA35=""),AND('CE1'!Z36="",'CE1'!AA36=""),AND('CE1'!AA35="X",'CE1'!AA36="X"),AND('CE1'!AA35="Q",'CE1'!AA36="Q"),OR('CE1'!AA35="M",'CE1'!AA36="M")),"",SUM('CE1'!Z35,'CE1'!Z36))</f>
        <v/>
      </c>
      <c r="I204" s="131" t="str">
        <f>IF(AND(OR(AND('CE1'!AA35="Q",'CE1'!AA36="Q"),AND('CE1'!AA35="X",'CE1'!AA36="X")),SUM('CE1'!Z35,'CE1'!Z36)=0,ISNUMBER('CE1'!Z37)),"",IF(OR('CE1'!AA35="M",'CE1'!AA36="M"),"M",IF(AND('CE1'!AA35='CE1'!AA36,OR('CE1'!AA35="X",'CE1'!AA35="W",'CE1'!AA35="Q",'CE1'!AA35="U",'CE1'!AA35="Z")),UPPER('CE1'!AA35),"")))</f>
        <v/>
      </c>
      <c r="J204" s="132" t="s">
        <v>544</v>
      </c>
      <c r="K204" s="131" t="str">
        <f>IF(AND(ISBLANK('CE1'!Z37),$L$204&lt;&gt;"Z"),"",'CE1'!Z37)</f>
        <v/>
      </c>
      <c r="L204" s="131" t="str">
        <f>IF(ISBLANK('CE1'!AA37),"",'CE1'!AA37)</f>
        <v/>
      </c>
      <c r="M204" s="133" t="str">
        <f t="shared" si="2"/>
        <v>OK</v>
      </c>
      <c r="N204" s="134"/>
    </row>
    <row r="205" spans="1:14" x14ac:dyDescent="0.25">
      <c r="A205" s="125" t="s">
        <v>1813</v>
      </c>
      <c r="B205" s="126" t="s">
        <v>1269</v>
      </c>
      <c r="C205" s="127" t="s">
        <v>971</v>
      </c>
      <c r="D205" s="128" t="s">
        <v>1270</v>
      </c>
      <c r="E205" s="132" t="s">
        <v>544</v>
      </c>
      <c r="F205" s="130" t="s">
        <v>971</v>
      </c>
      <c r="G205" s="128" t="s">
        <v>1271</v>
      </c>
      <c r="H205" s="131" t="str">
        <f>IF(OR(AND('CE1'!Z38="",'CE1'!AA38=""),AND('CE1'!Z39="",'CE1'!AA39=""),AND('CE1'!AA38="X",'CE1'!AA39="X"),AND('CE1'!AA38="Q",'CE1'!AA39="Q"),OR('CE1'!AA38="M",'CE1'!AA39="M")),"",SUM('CE1'!Z38,'CE1'!Z39))</f>
        <v/>
      </c>
      <c r="I205" s="131" t="str">
        <f>IF(AND(OR(AND('CE1'!AA38="Q",'CE1'!AA39="Q"),AND('CE1'!AA38="X",'CE1'!AA39="X")),SUM('CE1'!Z38,'CE1'!Z39)=0,ISNUMBER('CE1'!Z40)),"",IF(OR('CE1'!AA38="M",'CE1'!AA39="M"),"M",IF(AND('CE1'!AA38='CE1'!AA39,OR('CE1'!AA38="X",'CE1'!AA38="W",'CE1'!AA38="Q",'CE1'!AA38="U",'CE1'!AA38="Z")),UPPER('CE1'!AA38),"")))</f>
        <v/>
      </c>
      <c r="J205" s="132" t="s">
        <v>544</v>
      </c>
      <c r="K205" s="131" t="str">
        <f>IF(AND(ISBLANK('CE1'!Z40),$L$205&lt;&gt;"Z"),"",'CE1'!Z40)</f>
        <v/>
      </c>
      <c r="L205" s="131" t="str">
        <f>IF(ISBLANK('CE1'!AA40),"",'CE1'!AA40)</f>
        <v/>
      </c>
      <c r="M205" s="133" t="str">
        <f t="shared" si="2"/>
        <v>OK</v>
      </c>
      <c r="N205" s="134"/>
    </row>
    <row r="206" spans="1:14" x14ac:dyDescent="0.25">
      <c r="A206" s="125" t="s">
        <v>1813</v>
      </c>
      <c r="B206" s="126" t="s">
        <v>1272</v>
      </c>
      <c r="C206" s="127" t="s">
        <v>971</v>
      </c>
      <c r="D206" s="128" t="s">
        <v>1273</v>
      </c>
      <c r="E206" s="132" t="s">
        <v>544</v>
      </c>
      <c r="F206" s="130" t="s">
        <v>971</v>
      </c>
      <c r="G206" s="128" t="s">
        <v>1274</v>
      </c>
      <c r="H206" s="131" t="str">
        <f>IF(OR(AND('CE1'!Z41="",'CE1'!AA41=""),AND('CE1'!Z42="",'CE1'!AA42=""),AND('CE1'!AA41="X",'CE1'!AA42="X"),AND('CE1'!AA41="Q",'CE1'!AA42="Q"),OR('CE1'!AA41="M",'CE1'!AA42="M")),"",SUM('CE1'!Z41,'CE1'!Z42))</f>
        <v/>
      </c>
      <c r="I206" s="131" t="str">
        <f>IF(AND(OR(AND('CE1'!AA41="Q",'CE1'!AA42="Q"),AND('CE1'!AA41="X",'CE1'!AA42="X")),SUM('CE1'!Z41,'CE1'!Z42)=0,ISNUMBER('CE1'!Z43)),"",IF(OR('CE1'!AA41="M",'CE1'!AA42="M"),"M",IF(AND('CE1'!AA41='CE1'!AA42,OR('CE1'!AA41="X",'CE1'!AA41="W",'CE1'!AA41="Q",'CE1'!AA41="U",'CE1'!AA41="Z")),UPPER('CE1'!AA41),"")))</f>
        <v/>
      </c>
      <c r="J206" s="132" t="s">
        <v>544</v>
      </c>
      <c r="K206" s="131" t="str">
        <f>IF(AND(ISBLANK('CE1'!Z43),$L$206&lt;&gt;"Z"),"",'CE1'!Z43)</f>
        <v/>
      </c>
      <c r="L206" s="131" t="str">
        <f>IF(ISBLANK('CE1'!AA43),"",'CE1'!AA43)</f>
        <v/>
      </c>
      <c r="M206" s="133" t="str">
        <f t="shared" si="2"/>
        <v>OK</v>
      </c>
      <c r="N206" s="134"/>
    </row>
    <row r="207" spans="1:14" x14ac:dyDescent="0.25">
      <c r="A207" s="125" t="s">
        <v>1813</v>
      </c>
      <c r="B207" s="126" t="s">
        <v>1275</v>
      </c>
      <c r="C207" s="127" t="s">
        <v>971</v>
      </c>
      <c r="D207" s="128" t="s">
        <v>1276</v>
      </c>
      <c r="E207" s="132" t="s">
        <v>544</v>
      </c>
      <c r="F207" s="130" t="s">
        <v>971</v>
      </c>
      <c r="G207" s="128" t="s">
        <v>567</v>
      </c>
      <c r="H207" s="131" t="str">
        <f>IF(OR(AND('CE1'!Z29="",'CE1'!AA29=""),AND('CE1'!Z32="",'CE1'!AA32=""),AND('CE1'!Z35="",'CE1'!AA35=""),AND('CE1'!Z38="",'CE1'!AA38=""),AND('CE1'!Z41="",'CE1'!AA41=""),AND('CE1'!AA29="X",'CE1'!AA32="X",'CE1'!AA35="X",'CE1'!AA38="X",'CE1'!AA41="X"),AND('CE1'!AA29="Q",'CE1'!AA32="Q",'CE1'!AA35="Q",'CE1'!AA38="Q",'CE1'!AA41="Q"),OR('CE1'!AA29="M",'CE1'!AA32="M",'CE1'!AA35="M",'CE1'!AA38="M",'CE1'!AA41="M")),"",SUM('CE1'!Z29,'CE1'!Z32,'CE1'!Z35,'CE1'!Z38,'CE1'!Z41))</f>
        <v/>
      </c>
      <c r="I207" s="131" t="str">
        <f>IF(AND(OR(AND('CE1'!AA29="Q",'CE1'!AA32="Q",'CE1'!AA35="Q",'CE1'!AA38="Q",'CE1'!AA41="Q"),AND('CE1'!AA29="X",'CE1'!AA32="X",'CE1'!AA35="X",'CE1'!AA38="X",'CE1'!AA41="X")),SUM('CE1'!Z29,'CE1'!Z32,'CE1'!Z35,'CE1'!Z38,'CE1'!Z41)=0,ISNUMBER('CE1'!Z44)),"",IF(OR('CE1'!AA29="M",'CE1'!AA32="M",'CE1'!AA35="M",'CE1'!AA38="M",'CE1'!AA41="M"),"M",IF(AND('CE1'!AA29='CE1'!AA32,'CE1'!AA29='CE1'!AA35,'CE1'!AA29='CE1'!AA38,'CE1'!AA29='CE1'!AA41,OR('CE1'!AA29="X",'CE1'!AA29="W",'CE1'!AA29="Q",'CE1'!AA29="U",'CE1'!AA29="Z")),UPPER('CE1'!AA29),"")))</f>
        <v/>
      </c>
      <c r="J207" s="132" t="s">
        <v>544</v>
      </c>
      <c r="K207" s="131" t="str">
        <f>IF(AND(ISBLANK('CE1'!Z44),$L$207&lt;&gt;"Z"),"",'CE1'!Z44)</f>
        <v/>
      </c>
      <c r="L207" s="131" t="str">
        <f>IF(ISBLANK('CE1'!AA44),"",'CE1'!AA44)</f>
        <v/>
      </c>
      <c r="M207" s="133" t="str">
        <f t="shared" si="2"/>
        <v>OK</v>
      </c>
      <c r="N207" s="134"/>
    </row>
    <row r="208" spans="1:14" x14ac:dyDescent="0.25">
      <c r="A208" s="125" t="s">
        <v>1813</v>
      </c>
      <c r="B208" s="126" t="s">
        <v>1277</v>
      </c>
      <c r="C208" s="127" t="s">
        <v>971</v>
      </c>
      <c r="D208" s="128" t="s">
        <v>1278</v>
      </c>
      <c r="E208" s="132" t="s">
        <v>544</v>
      </c>
      <c r="F208" s="130" t="s">
        <v>971</v>
      </c>
      <c r="G208" s="128" t="s">
        <v>568</v>
      </c>
      <c r="H208" s="131" t="str">
        <f>IF(OR(AND('CE1'!Z30="",'CE1'!AA30=""),AND('CE1'!Z33="",'CE1'!AA33=""),AND('CE1'!Z36="",'CE1'!AA36=""),AND('CE1'!Z39="",'CE1'!AA39=""),AND('CE1'!Z42="",'CE1'!AA42=""),AND('CE1'!AA30="X",'CE1'!AA33="X",'CE1'!AA36="X",'CE1'!AA39="X",'CE1'!AA42="X"),AND('CE1'!AA30="Q",'CE1'!AA33="Q",'CE1'!AA36="Q",'CE1'!AA39="Q",'CE1'!AA42="Q"),OR('CE1'!AA30="M",'CE1'!AA33="M",'CE1'!AA36="M",'CE1'!AA39="M",'CE1'!AA42="M")),"",SUM('CE1'!Z30,'CE1'!Z33,'CE1'!Z36,'CE1'!Z39,'CE1'!Z42))</f>
        <v/>
      </c>
      <c r="I208" s="131" t="str">
        <f>IF(AND(OR(AND('CE1'!AA30="Q",'CE1'!AA33="Q",'CE1'!AA36="Q",'CE1'!AA39="Q",'CE1'!AA42="Q"),AND('CE1'!AA30="X",'CE1'!AA33="X",'CE1'!AA36="X",'CE1'!AA39="X",'CE1'!AA42="X")),SUM('CE1'!Z30,'CE1'!Z33,'CE1'!Z36,'CE1'!Z39,'CE1'!Z42)=0,ISNUMBER('CE1'!Z45)),"",IF(OR('CE1'!AA30="M",'CE1'!AA33="M",'CE1'!AA36="M",'CE1'!AA39="M",'CE1'!AA42="M"),"M",IF(AND('CE1'!AA30='CE1'!AA33,'CE1'!AA30='CE1'!AA36,'CE1'!AA30='CE1'!AA39,'CE1'!AA30='CE1'!AA42,OR('CE1'!AA30="X",'CE1'!AA30="W",'CE1'!AA30="Q",'CE1'!AA30="U",'CE1'!AA30="Z")),UPPER('CE1'!AA30),"")))</f>
        <v/>
      </c>
      <c r="J208" s="132" t="s">
        <v>544</v>
      </c>
      <c r="K208" s="131" t="str">
        <f>IF(AND(ISBLANK('CE1'!Z45),$L$208&lt;&gt;"Z"),"",'CE1'!Z45)</f>
        <v/>
      </c>
      <c r="L208" s="131" t="str">
        <f>IF(ISBLANK('CE1'!AA45),"",'CE1'!AA45)</f>
        <v/>
      </c>
      <c r="M208" s="133" t="str">
        <f t="shared" ref="M208:M271" si="3">IF(AND(ISNUMBER(H208),ISNUMBER(K208)),IF(OR(ROUND(H208,0)&lt;&gt;ROUND(K208,0),I208&lt;&gt;L208),"Check","OK"),IF(OR(AND(H208&lt;&gt;K208,I208&lt;&gt;"Z",L208&lt;&gt;"Z"),I208&lt;&gt;L208),"Check","OK"))</f>
        <v>OK</v>
      </c>
      <c r="N208" s="134"/>
    </row>
    <row r="209" spans="1:14" x14ac:dyDescent="0.25">
      <c r="A209" s="125" t="s">
        <v>1813</v>
      </c>
      <c r="B209" s="126" t="s">
        <v>1279</v>
      </c>
      <c r="C209" s="127" t="s">
        <v>971</v>
      </c>
      <c r="D209" s="128" t="s">
        <v>1280</v>
      </c>
      <c r="E209" s="132" t="s">
        <v>544</v>
      </c>
      <c r="F209" s="130" t="s">
        <v>971</v>
      </c>
      <c r="G209" s="128" t="s">
        <v>569</v>
      </c>
      <c r="H209" s="131" t="str">
        <f>IF(OR(AND('CE1'!Z31="",'CE1'!AA31=""),AND('CE1'!Z34="",'CE1'!AA34=""),AND('CE1'!Z37="",'CE1'!AA37=""),AND('CE1'!Z40="",'CE1'!AA40=""),AND('CE1'!Z43="",'CE1'!AA43=""),AND('CE1'!AA31="X",'CE1'!AA34="X",'CE1'!AA37="X",'CE1'!AA40="X",'CE1'!AA43="X"),AND('CE1'!AA31="Q",'CE1'!AA34="Q",'CE1'!AA37="Q",'CE1'!AA40="Q",'CE1'!AA43="Q"),OR('CE1'!AA31="M",'CE1'!AA34="M",'CE1'!AA37="M",'CE1'!AA40="M",'CE1'!AA43="M")),"",SUM('CE1'!Z31,'CE1'!Z34,'CE1'!Z37,'CE1'!Z40,'CE1'!Z43))</f>
        <v/>
      </c>
      <c r="I209" s="131" t="str">
        <f>IF(AND(OR(AND('CE1'!AA31="Q",'CE1'!AA34="Q",'CE1'!AA37="Q",'CE1'!AA40="Q",'CE1'!AA43="Q"),AND('CE1'!AA31="X",'CE1'!AA34="X",'CE1'!AA37="X",'CE1'!AA40="X",'CE1'!AA43="X")),SUM('CE1'!Z31,'CE1'!Z34,'CE1'!Z37,'CE1'!Z40,'CE1'!Z43)=0,ISNUMBER('CE1'!Z46)),"",IF(OR('CE1'!AA31="M",'CE1'!AA34="M",'CE1'!AA37="M",'CE1'!AA40="M",'CE1'!AA43="M"),"M",IF(AND('CE1'!AA31='CE1'!AA34,'CE1'!AA31='CE1'!AA37,'CE1'!AA31='CE1'!AA40,'CE1'!AA31='CE1'!AA43,OR('CE1'!AA31="X",'CE1'!AA31="W",'CE1'!AA31="Q",'CE1'!AA31="U",'CE1'!AA31="Z")),UPPER('CE1'!AA31),"")))</f>
        <v/>
      </c>
      <c r="J209" s="132" t="s">
        <v>544</v>
      </c>
      <c r="K209" s="131" t="str">
        <f>IF(AND(ISBLANK('CE1'!Z46),$L$209&lt;&gt;"Z"),"",'CE1'!Z46)</f>
        <v/>
      </c>
      <c r="L209" s="131" t="str">
        <f>IF(ISBLANK('CE1'!AA46),"",'CE1'!AA46)</f>
        <v/>
      </c>
      <c r="M209" s="133" t="str">
        <f t="shared" si="3"/>
        <v>OK</v>
      </c>
      <c r="N209" s="134"/>
    </row>
    <row r="210" spans="1:14" x14ac:dyDescent="0.25">
      <c r="A210" s="125" t="s">
        <v>1813</v>
      </c>
      <c r="B210" s="126" t="s">
        <v>1281</v>
      </c>
      <c r="C210" s="127" t="s">
        <v>971</v>
      </c>
      <c r="D210" s="128" t="s">
        <v>1282</v>
      </c>
      <c r="E210" s="132" t="s">
        <v>544</v>
      </c>
      <c r="F210" s="130" t="s">
        <v>971</v>
      </c>
      <c r="G210" s="128" t="s">
        <v>1283</v>
      </c>
      <c r="H210" s="131" t="str">
        <f>IF(OR(AND('CE1'!T13="",'CE1'!U13=""),AND('CE1'!W13="",'CE1'!X13=""),AND('CE1'!Z13="",'CE1'!AA13=""),AND('CE1'!U13="X",'CE1'!X13="X",'CE1'!AA13="X"),AND('CE1'!U13="Q",'CE1'!X13="Q",'CE1'!AA13="Q"),OR('CE1'!U13="M",'CE1'!X13="M",'CE1'!AA13="M")),"",SUM('CE1'!T13,'CE1'!W13,'CE1'!Z13))</f>
        <v/>
      </c>
      <c r="I210" s="131" t="str">
        <f xml:space="preserve"> IF(AND(OR(AND('CE1'!U13="Q",'CE1'!X13="Q",'CE1'!AA13="Q"),AND('CE1'!U13="X",'CE1'!X13="X",'CE1'!AA13="X")),SUM('CE1'!T13,'CE1'!W13,'CE1'!Z13)=0,ISNUMBER('CE1'!AC13)),"",IF(OR('CE1'!U13="M",'CE1'!X13="M",'CE1'!AA13="M"),"M",IF(AND('CE1'!U13='CE1'!X13,'CE1'!U13='CE1'!AA13,OR('CE1'!X13="X",'CE1'!X13="W",'CE1'!X13="Q",'CE1'!X13="U",'CE1'!X13="Z")),UPPER( 'CE1'!X13),"")))</f>
        <v/>
      </c>
      <c r="J210" s="132" t="s">
        <v>544</v>
      </c>
      <c r="K210" s="131" t="str">
        <f>IF(AND(ISBLANK('CE1'!AC13),$L$210&lt;&gt;"Z"),"",'CE1'!AC13)</f>
        <v/>
      </c>
      <c r="L210" s="131" t="str">
        <f>IF(ISBLANK('CE1'!AD13),"",'CE1'!AD13)</f>
        <v/>
      </c>
      <c r="M210" s="133" t="str">
        <f t="shared" si="3"/>
        <v>OK</v>
      </c>
      <c r="N210" s="134"/>
    </row>
    <row r="211" spans="1:14" x14ac:dyDescent="0.25">
      <c r="A211" s="125" t="s">
        <v>1813</v>
      </c>
      <c r="B211" s="126" t="s">
        <v>1284</v>
      </c>
      <c r="C211" s="127" t="s">
        <v>971</v>
      </c>
      <c r="D211" s="128" t="s">
        <v>1285</v>
      </c>
      <c r="E211" s="132" t="s">
        <v>544</v>
      </c>
      <c r="F211" s="130" t="s">
        <v>971</v>
      </c>
      <c r="G211" s="128" t="s">
        <v>1286</v>
      </c>
      <c r="H211" s="131" t="str">
        <f>IF(OR(AND('CE1'!T14="",'CE1'!U14=""),AND('CE1'!W14="",'CE1'!X14=""),AND('CE1'!Z14="",'CE1'!AA14=""),AND('CE1'!U14="X",'CE1'!X14="X",'CE1'!AA14="X"),AND('CE1'!U14="Q",'CE1'!X14="Q",'CE1'!AA14="Q"),OR('CE1'!U14="M",'CE1'!X14="M",'CE1'!AA14="M")),"",SUM('CE1'!T14,'CE1'!W14,'CE1'!Z14))</f>
        <v/>
      </c>
      <c r="I211" s="131" t="str">
        <f xml:space="preserve"> IF(AND(OR(AND('CE1'!U14="Q",'CE1'!X14="Q",'CE1'!AA14="Q"),AND('CE1'!U14="X",'CE1'!X14="X",'CE1'!AA14="X")),SUM('CE1'!T14,'CE1'!W14,'CE1'!Z14)=0,ISNUMBER('CE1'!AC14)),"",IF(OR('CE1'!U14="M",'CE1'!X14="M",'CE1'!AA14="M"),"M",IF(AND('CE1'!U14='CE1'!X14,'CE1'!U14='CE1'!AA14,OR('CE1'!X14="X",'CE1'!X14="W",'CE1'!X14="Q",'CE1'!X14="U",'CE1'!X14="Z")),UPPER( 'CE1'!X14),"")))</f>
        <v/>
      </c>
      <c r="J211" s="132" t="s">
        <v>544</v>
      </c>
      <c r="K211" s="131" t="str">
        <f>IF(AND(ISBLANK('CE1'!AC14),$L$211&lt;&gt;"Z"),"",'CE1'!AC14)</f>
        <v/>
      </c>
      <c r="L211" s="131" t="str">
        <f>IF(ISBLANK('CE1'!AD14),"",'CE1'!AD14)</f>
        <v/>
      </c>
      <c r="M211" s="133" t="str">
        <f t="shared" si="3"/>
        <v>OK</v>
      </c>
      <c r="N211" s="134"/>
    </row>
    <row r="212" spans="1:14" x14ac:dyDescent="0.25">
      <c r="A212" s="125" t="s">
        <v>1813</v>
      </c>
      <c r="B212" s="126" t="s">
        <v>1287</v>
      </c>
      <c r="C212" s="127" t="s">
        <v>971</v>
      </c>
      <c r="D212" s="128" t="s">
        <v>1288</v>
      </c>
      <c r="E212" s="132" t="s">
        <v>544</v>
      </c>
      <c r="F212" s="130" t="s">
        <v>971</v>
      </c>
      <c r="G212" s="128" t="s">
        <v>1289</v>
      </c>
      <c r="H212" s="131" t="str">
        <f>IF(OR(AND('CE1'!AC13="",'CE1'!AD13=""),AND('CE1'!AC14="",'CE1'!AD14=""),AND('CE1'!AD13="X",'CE1'!AD14="X"),AND('CE1'!AD13="Q",'CE1'!AD14="Q"),OR('CE1'!AD13="M",'CE1'!AD14="M")),"",SUM('CE1'!AC13,'CE1'!AC14))</f>
        <v/>
      </c>
      <c r="I212" s="131" t="str">
        <f>IF(AND(OR(AND('CE1'!AD13="Q",'CE1'!AD14="Q"),AND('CE1'!AD13="X",'CE1'!AD14="X")),SUM('CE1'!AC13,'CE1'!AC14)=0,ISNUMBER('CE1'!AC15)),"",IF(OR('CE1'!AD13="M",'CE1'!AD14="M"),"M",IF(AND('CE1'!AD13='CE1'!AD14,OR('CE1'!AD13="X",'CE1'!AD13="W",'CE1'!AD13="Q",'CE1'!AD13="U",'CE1'!AD13="Z")),UPPER('CE1'!AD13),"")))</f>
        <v/>
      </c>
      <c r="J212" s="132" t="s">
        <v>544</v>
      </c>
      <c r="K212" s="131" t="str">
        <f>IF(AND(ISBLANK('CE1'!AC15),$L$212&lt;&gt;"Z"),"",'CE1'!AC15)</f>
        <v/>
      </c>
      <c r="L212" s="131" t="str">
        <f>IF(ISBLANK('CE1'!AD15),"",'CE1'!AD15)</f>
        <v/>
      </c>
      <c r="M212" s="133" t="str">
        <f t="shared" si="3"/>
        <v>OK</v>
      </c>
      <c r="N212" s="134"/>
    </row>
    <row r="213" spans="1:14" x14ac:dyDescent="0.25">
      <c r="A213" s="125" t="s">
        <v>1813</v>
      </c>
      <c r="B213" s="126" t="s">
        <v>1290</v>
      </c>
      <c r="C213" s="127" t="s">
        <v>971</v>
      </c>
      <c r="D213" s="128" t="s">
        <v>1291</v>
      </c>
      <c r="E213" s="132" t="s">
        <v>544</v>
      </c>
      <c r="F213" s="130" t="s">
        <v>971</v>
      </c>
      <c r="G213" s="128" t="s">
        <v>570</v>
      </c>
      <c r="H213" s="131" t="str">
        <f>IF(OR(AND('CE1'!T16="",'CE1'!U16=""),AND('CE1'!W16="",'CE1'!X16=""),AND('CE1'!Z16="",'CE1'!AA16=""),AND('CE1'!U16="X",'CE1'!X16="X",'CE1'!AA16="X"),AND('CE1'!U16="Q",'CE1'!X16="Q",'CE1'!AA16="Q"),OR('CE1'!U16="M",'CE1'!X16="M",'CE1'!AA16="M")),"",SUM('CE1'!T16,'CE1'!W16,'CE1'!Z16))</f>
        <v/>
      </c>
      <c r="I213" s="131" t="str">
        <f xml:space="preserve"> IF(AND(OR(AND('CE1'!U16="Q",'CE1'!X16="Q",'CE1'!AA16="Q"),AND('CE1'!U16="X",'CE1'!X16="X",'CE1'!AA16="X")),SUM('CE1'!T16,'CE1'!W16,'CE1'!Z16)=0,ISNUMBER('CE1'!AC16)),"",IF(OR('CE1'!U16="M",'CE1'!X16="M",'CE1'!AA16="M"),"M",IF(AND('CE1'!U16='CE1'!X16,'CE1'!U16='CE1'!AA16,OR('CE1'!X16="X",'CE1'!X16="W",'CE1'!X16="Q",'CE1'!X16="U",'CE1'!X16="Z")),UPPER( 'CE1'!X16),"")))</f>
        <v/>
      </c>
      <c r="J213" s="132" t="s">
        <v>544</v>
      </c>
      <c r="K213" s="131" t="str">
        <f>IF(AND(ISBLANK('CE1'!AC16),$L$213&lt;&gt;"Z"),"",'CE1'!AC16)</f>
        <v/>
      </c>
      <c r="L213" s="131" t="str">
        <f>IF(ISBLANK('CE1'!AD16),"",'CE1'!AD16)</f>
        <v/>
      </c>
      <c r="M213" s="133" t="str">
        <f t="shared" si="3"/>
        <v>OK</v>
      </c>
      <c r="N213" s="134"/>
    </row>
    <row r="214" spans="1:14" x14ac:dyDescent="0.25">
      <c r="A214" s="125" t="s">
        <v>1813</v>
      </c>
      <c r="B214" s="126" t="s">
        <v>1292</v>
      </c>
      <c r="C214" s="127" t="s">
        <v>971</v>
      </c>
      <c r="D214" s="128" t="s">
        <v>1293</v>
      </c>
      <c r="E214" s="132" t="s">
        <v>544</v>
      </c>
      <c r="F214" s="130" t="s">
        <v>971</v>
      </c>
      <c r="G214" s="128" t="s">
        <v>1294</v>
      </c>
      <c r="H214" s="131" t="str">
        <f>IF(OR(AND('CE1'!T17="",'CE1'!U17=""),AND('CE1'!W17="",'CE1'!X17=""),AND('CE1'!Z17="",'CE1'!AA17=""),AND('CE1'!U17="X",'CE1'!X17="X",'CE1'!AA17="X"),AND('CE1'!U17="Q",'CE1'!X17="Q",'CE1'!AA17="Q"),OR('CE1'!U17="M",'CE1'!X17="M",'CE1'!AA17="M")),"",SUM('CE1'!T17,'CE1'!W17,'CE1'!Z17))</f>
        <v/>
      </c>
      <c r="I214" s="131" t="str">
        <f xml:space="preserve"> IF(AND(OR(AND('CE1'!U17="Q",'CE1'!X17="Q",'CE1'!AA17="Q"),AND('CE1'!U17="X",'CE1'!X17="X",'CE1'!AA17="X")),SUM('CE1'!T17,'CE1'!W17,'CE1'!Z17)=0,ISNUMBER('CE1'!AC17)),"",IF(OR('CE1'!U17="M",'CE1'!X17="M",'CE1'!AA17="M"),"M",IF(AND('CE1'!U17='CE1'!X17,'CE1'!U17='CE1'!AA17,OR('CE1'!X17="X",'CE1'!X17="W",'CE1'!X17="Q",'CE1'!X17="U",'CE1'!X17="Z")),UPPER( 'CE1'!X17),"")))</f>
        <v/>
      </c>
      <c r="J214" s="132" t="s">
        <v>544</v>
      </c>
      <c r="K214" s="131" t="str">
        <f>IF(AND(ISBLANK('CE1'!AC17),$L$214&lt;&gt;"Z"),"",'CE1'!AC17)</f>
        <v/>
      </c>
      <c r="L214" s="131" t="str">
        <f>IF(ISBLANK('CE1'!AD17),"",'CE1'!AD17)</f>
        <v/>
      </c>
      <c r="M214" s="133" t="str">
        <f t="shared" si="3"/>
        <v>OK</v>
      </c>
      <c r="N214" s="134"/>
    </row>
    <row r="215" spans="1:14" x14ac:dyDescent="0.25">
      <c r="A215" s="125" t="s">
        <v>1813</v>
      </c>
      <c r="B215" s="126" t="s">
        <v>1295</v>
      </c>
      <c r="C215" s="127" t="s">
        <v>971</v>
      </c>
      <c r="D215" s="128" t="s">
        <v>1296</v>
      </c>
      <c r="E215" s="132" t="s">
        <v>544</v>
      </c>
      <c r="F215" s="130" t="s">
        <v>971</v>
      </c>
      <c r="G215" s="128" t="s">
        <v>1297</v>
      </c>
      <c r="H215" s="131" t="str">
        <f>IF(OR(AND('CE1'!AC16="",'CE1'!AD16=""),AND('CE1'!AC17="",'CE1'!AD17=""),AND('CE1'!AD16="X",'CE1'!AD17="X"),AND('CE1'!AD16="Q",'CE1'!AD17="Q"),OR('CE1'!AD16="M",'CE1'!AD17="M")),"",SUM('CE1'!AC16,'CE1'!AC17))</f>
        <v/>
      </c>
      <c r="I215" s="131" t="str">
        <f>IF(AND(OR(AND('CE1'!AD16="Q",'CE1'!AD17="Q"),AND('CE1'!AD16="X",'CE1'!AD17="X")),SUM('CE1'!AC16,'CE1'!AC17)=0,ISNUMBER('CE1'!AC18)),"",IF(OR('CE1'!AD16="M",'CE1'!AD17="M"),"M",IF(AND('CE1'!AD16='CE1'!AD17,OR('CE1'!AD16="X",'CE1'!AD16="W",'CE1'!AD16="Q",'CE1'!AD16="U",'CE1'!AD16="Z")),UPPER('CE1'!AD16),"")))</f>
        <v/>
      </c>
      <c r="J215" s="132" t="s">
        <v>544</v>
      </c>
      <c r="K215" s="131" t="str">
        <f>IF(AND(ISBLANK('CE1'!AC18),$L$215&lt;&gt;"Z"),"",'CE1'!AC18)</f>
        <v/>
      </c>
      <c r="L215" s="131" t="str">
        <f>IF(ISBLANK('CE1'!AD18),"",'CE1'!AD18)</f>
        <v/>
      </c>
      <c r="M215" s="133" t="str">
        <f t="shared" si="3"/>
        <v>OK</v>
      </c>
      <c r="N215" s="134"/>
    </row>
    <row r="216" spans="1:14" x14ac:dyDescent="0.25">
      <c r="A216" s="125" t="s">
        <v>1813</v>
      </c>
      <c r="B216" s="126" t="s">
        <v>1298</v>
      </c>
      <c r="C216" s="127" t="s">
        <v>971</v>
      </c>
      <c r="D216" s="128" t="s">
        <v>1299</v>
      </c>
      <c r="E216" s="132" t="s">
        <v>544</v>
      </c>
      <c r="F216" s="130" t="s">
        <v>971</v>
      </c>
      <c r="G216" s="128" t="s">
        <v>1300</v>
      </c>
      <c r="H216" s="131" t="str">
        <f>IF(OR(AND('CE1'!T19="",'CE1'!U19=""),AND('CE1'!W19="",'CE1'!X19=""),AND('CE1'!Z19="",'CE1'!AA19=""),AND('CE1'!U19="X",'CE1'!X19="X",'CE1'!AA19="X"),AND('CE1'!U19="Q",'CE1'!X19="Q",'CE1'!AA19="Q"),OR('CE1'!U19="M",'CE1'!X19="M",'CE1'!AA19="M")),"",SUM('CE1'!T19,'CE1'!W19,'CE1'!Z19))</f>
        <v/>
      </c>
      <c r="I216" s="131" t="str">
        <f xml:space="preserve"> IF(AND(OR(AND('CE1'!U19="Q",'CE1'!X19="Q",'CE1'!AA19="Q"),AND('CE1'!U19="X",'CE1'!X19="X",'CE1'!AA19="X")),SUM('CE1'!T19,'CE1'!W19,'CE1'!Z19)=0,ISNUMBER('CE1'!AC19)),"",IF(OR('CE1'!U19="M",'CE1'!X19="M",'CE1'!AA19="M"),"M",IF(AND('CE1'!U19='CE1'!X19,'CE1'!U19='CE1'!AA19,OR('CE1'!X19="X",'CE1'!X19="W",'CE1'!X19="Q",'CE1'!X19="U",'CE1'!X19="Z")),UPPER( 'CE1'!X19),"")))</f>
        <v/>
      </c>
      <c r="J216" s="132" t="s">
        <v>544</v>
      </c>
      <c r="K216" s="131" t="str">
        <f>IF(AND(ISBLANK('CE1'!AC19),$L$216&lt;&gt;"Z"),"",'CE1'!AC19)</f>
        <v/>
      </c>
      <c r="L216" s="131" t="str">
        <f>IF(ISBLANK('CE1'!AD19),"",'CE1'!AD19)</f>
        <v/>
      </c>
      <c r="M216" s="133" t="str">
        <f t="shared" si="3"/>
        <v>OK</v>
      </c>
      <c r="N216" s="134"/>
    </row>
    <row r="217" spans="1:14" x14ac:dyDescent="0.25">
      <c r="A217" s="125" t="s">
        <v>1813</v>
      </c>
      <c r="B217" s="126" t="s">
        <v>1301</v>
      </c>
      <c r="C217" s="127" t="s">
        <v>971</v>
      </c>
      <c r="D217" s="128" t="s">
        <v>1302</v>
      </c>
      <c r="E217" s="132" t="s">
        <v>544</v>
      </c>
      <c r="F217" s="130" t="s">
        <v>971</v>
      </c>
      <c r="G217" s="128" t="s">
        <v>1303</v>
      </c>
      <c r="H217" s="131" t="str">
        <f>IF(OR(AND('CE1'!T20="",'CE1'!U20=""),AND('CE1'!W20="",'CE1'!X20=""),AND('CE1'!Z20="",'CE1'!AA20=""),AND('CE1'!U20="X",'CE1'!X20="X",'CE1'!AA20="X"),AND('CE1'!U20="Q",'CE1'!X20="Q",'CE1'!AA20="Q"),OR('CE1'!U20="M",'CE1'!X20="M",'CE1'!AA20="M")),"",SUM('CE1'!T20,'CE1'!W20,'CE1'!Z20))</f>
        <v/>
      </c>
      <c r="I217" s="131" t="str">
        <f xml:space="preserve"> IF(AND(OR(AND('CE1'!U20="Q",'CE1'!X20="Q",'CE1'!AA20="Q"),AND('CE1'!U20="X",'CE1'!X20="X",'CE1'!AA20="X")),SUM('CE1'!T20,'CE1'!W20,'CE1'!Z20)=0,ISNUMBER('CE1'!AC20)),"",IF(OR('CE1'!U20="M",'CE1'!X20="M",'CE1'!AA20="M"),"M",IF(AND('CE1'!U20='CE1'!X20,'CE1'!U20='CE1'!AA20,OR('CE1'!X20="X",'CE1'!X20="W",'CE1'!X20="Q",'CE1'!X20="U",'CE1'!X20="Z")),UPPER( 'CE1'!X20),"")))</f>
        <v/>
      </c>
      <c r="J217" s="132" t="s">
        <v>544</v>
      </c>
      <c r="K217" s="131" t="str">
        <f>IF(AND(ISBLANK('CE1'!AC20),$L$217&lt;&gt;"Z"),"",'CE1'!AC20)</f>
        <v/>
      </c>
      <c r="L217" s="131" t="str">
        <f>IF(ISBLANK('CE1'!AD20),"",'CE1'!AD20)</f>
        <v/>
      </c>
      <c r="M217" s="133" t="str">
        <f t="shared" si="3"/>
        <v>OK</v>
      </c>
      <c r="N217" s="134"/>
    </row>
    <row r="218" spans="1:14" x14ac:dyDescent="0.25">
      <c r="A218" s="125" t="s">
        <v>1813</v>
      </c>
      <c r="B218" s="126" t="s">
        <v>1304</v>
      </c>
      <c r="C218" s="127" t="s">
        <v>971</v>
      </c>
      <c r="D218" s="128" t="s">
        <v>1305</v>
      </c>
      <c r="E218" s="132" t="s">
        <v>544</v>
      </c>
      <c r="F218" s="130" t="s">
        <v>971</v>
      </c>
      <c r="G218" s="128" t="s">
        <v>1146</v>
      </c>
      <c r="H218" s="131" t="str">
        <f>IF(OR(AND('CE1'!AC19="",'CE1'!AD19=""),AND('CE1'!AC20="",'CE1'!AD20=""),AND('CE1'!AD19="X",'CE1'!AD20="X"),AND('CE1'!AD19="Q",'CE1'!AD20="Q"),OR('CE1'!AD19="M",'CE1'!AD20="M")),"",SUM('CE1'!AC19,'CE1'!AC20))</f>
        <v/>
      </c>
      <c r="I218" s="131" t="str">
        <f>IF(AND(OR(AND('CE1'!AD19="Q",'CE1'!AD20="Q"),AND('CE1'!AD19="X",'CE1'!AD20="X")),SUM('CE1'!AC19,'CE1'!AC20)=0,ISNUMBER('CE1'!AC21)),"",IF(OR('CE1'!AD19="M",'CE1'!AD20="M"),"M",IF(AND('CE1'!AD19='CE1'!AD20,OR('CE1'!AD19="X",'CE1'!AD19="W",'CE1'!AD19="Q",'CE1'!AD19="U",'CE1'!AD19="Z")),UPPER('CE1'!AD19),"")))</f>
        <v/>
      </c>
      <c r="J218" s="132" t="s">
        <v>544</v>
      </c>
      <c r="K218" s="131" t="str">
        <f>IF(AND(ISBLANK('CE1'!AC21),$L$218&lt;&gt;"Z"),"",'CE1'!AC21)</f>
        <v/>
      </c>
      <c r="L218" s="131" t="str">
        <f>IF(ISBLANK('CE1'!AD21),"",'CE1'!AD21)</f>
        <v/>
      </c>
      <c r="M218" s="133" t="str">
        <f t="shared" si="3"/>
        <v>OK</v>
      </c>
      <c r="N218" s="134"/>
    </row>
    <row r="219" spans="1:14" x14ac:dyDescent="0.25">
      <c r="A219" s="125" t="s">
        <v>1813</v>
      </c>
      <c r="B219" s="126" t="s">
        <v>1306</v>
      </c>
      <c r="C219" s="127" t="s">
        <v>971</v>
      </c>
      <c r="D219" s="128" t="s">
        <v>1307</v>
      </c>
      <c r="E219" s="132" t="s">
        <v>544</v>
      </c>
      <c r="F219" s="130" t="s">
        <v>971</v>
      </c>
      <c r="G219" s="128" t="s">
        <v>1069</v>
      </c>
      <c r="H219" s="131" t="str">
        <f>IF(OR(AND('CE1'!T22="",'CE1'!U22=""),AND('CE1'!W22="",'CE1'!X22=""),AND('CE1'!Z22="",'CE1'!AA22=""),AND('CE1'!U22="X",'CE1'!X22="X",'CE1'!AA22="X"),AND('CE1'!U22="Q",'CE1'!X22="Q",'CE1'!AA22="Q"),OR('CE1'!U22="M",'CE1'!X22="M",'CE1'!AA22="M")),"",SUM('CE1'!T22,'CE1'!W22,'CE1'!Z22))</f>
        <v/>
      </c>
      <c r="I219" s="131" t="str">
        <f xml:space="preserve"> IF(AND(OR(AND('CE1'!U22="Q",'CE1'!X22="Q",'CE1'!AA22="Q"),AND('CE1'!U22="X",'CE1'!X22="X",'CE1'!AA22="X")),SUM('CE1'!T22,'CE1'!W22,'CE1'!Z22)=0,ISNUMBER('CE1'!AC22)),"",IF(OR('CE1'!U22="M",'CE1'!X22="M",'CE1'!AA22="M"),"M",IF(AND('CE1'!U22='CE1'!X22,'CE1'!U22='CE1'!AA22,OR('CE1'!X22="X",'CE1'!X22="W",'CE1'!X22="Q",'CE1'!X22="U",'CE1'!X22="Z")),UPPER( 'CE1'!X22),"")))</f>
        <v/>
      </c>
      <c r="J219" s="132" t="s">
        <v>544</v>
      </c>
      <c r="K219" s="131" t="str">
        <f>IF(AND(ISBLANK('CE1'!AC22),$L$219&lt;&gt;"Z"),"",'CE1'!AC22)</f>
        <v/>
      </c>
      <c r="L219" s="131" t="str">
        <f>IF(ISBLANK('CE1'!AD22),"",'CE1'!AD22)</f>
        <v/>
      </c>
      <c r="M219" s="133" t="str">
        <f t="shared" si="3"/>
        <v>OK</v>
      </c>
      <c r="N219" s="134"/>
    </row>
    <row r="220" spans="1:14" x14ac:dyDescent="0.25">
      <c r="A220" s="125" t="s">
        <v>1813</v>
      </c>
      <c r="B220" s="126" t="s">
        <v>1308</v>
      </c>
      <c r="C220" s="127" t="s">
        <v>971</v>
      </c>
      <c r="D220" s="128" t="s">
        <v>1309</v>
      </c>
      <c r="E220" s="132" t="s">
        <v>544</v>
      </c>
      <c r="F220" s="130" t="s">
        <v>971</v>
      </c>
      <c r="G220" s="128" t="s">
        <v>1149</v>
      </c>
      <c r="H220" s="131" t="str">
        <f>IF(OR(AND('CE1'!T23="",'CE1'!U23=""),AND('CE1'!W23="",'CE1'!X23=""),AND('CE1'!Z23="",'CE1'!AA23=""),AND('CE1'!U23="X",'CE1'!X23="X",'CE1'!AA23="X"),AND('CE1'!U23="Q",'CE1'!X23="Q",'CE1'!AA23="Q"),OR('CE1'!U23="M",'CE1'!X23="M",'CE1'!AA23="M")),"",SUM('CE1'!T23,'CE1'!W23,'CE1'!Z23))</f>
        <v/>
      </c>
      <c r="I220" s="131" t="str">
        <f xml:space="preserve"> IF(AND(OR(AND('CE1'!U23="Q",'CE1'!X23="Q",'CE1'!AA23="Q"),AND('CE1'!U23="X",'CE1'!X23="X",'CE1'!AA23="X")),SUM('CE1'!T23,'CE1'!W23,'CE1'!Z23)=0,ISNUMBER('CE1'!AC23)),"",IF(OR('CE1'!U23="M",'CE1'!X23="M",'CE1'!AA23="M"),"M",IF(AND('CE1'!U23='CE1'!X23,'CE1'!U23='CE1'!AA23,OR('CE1'!X23="X",'CE1'!X23="W",'CE1'!X23="Q",'CE1'!X23="U",'CE1'!X23="Z")),UPPER( 'CE1'!X23),"")))</f>
        <v/>
      </c>
      <c r="J220" s="132" t="s">
        <v>544</v>
      </c>
      <c r="K220" s="131" t="str">
        <f>IF(AND(ISBLANK('CE1'!AC23),$L$220&lt;&gt;"Z"),"",'CE1'!AC23)</f>
        <v/>
      </c>
      <c r="L220" s="131" t="str">
        <f>IF(ISBLANK('CE1'!AD23),"",'CE1'!AD23)</f>
        <v/>
      </c>
      <c r="M220" s="133" t="str">
        <f t="shared" si="3"/>
        <v>OK</v>
      </c>
      <c r="N220" s="134"/>
    </row>
    <row r="221" spans="1:14" x14ac:dyDescent="0.25">
      <c r="A221" s="125" t="s">
        <v>1813</v>
      </c>
      <c r="B221" s="126" t="s">
        <v>1310</v>
      </c>
      <c r="C221" s="127" t="s">
        <v>971</v>
      </c>
      <c r="D221" s="128" t="s">
        <v>1311</v>
      </c>
      <c r="E221" s="132" t="s">
        <v>544</v>
      </c>
      <c r="F221" s="130" t="s">
        <v>971</v>
      </c>
      <c r="G221" s="128" t="s">
        <v>1312</v>
      </c>
      <c r="H221" s="131" t="str">
        <f>IF(OR(AND('CE1'!AC22="",'CE1'!AD22=""),AND('CE1'!AC23="",'CE1'!AD23=""),AND('CE1'!AD22="X",'CE1'!AD23="X"),AND('CE1'!AD22="Q",'CE1'!AD23="Q"),OR('CE1'!AD22="M",'CE1'!AD23="M")),"",SUM('CE1'!AC22,'CE1'!AC23))</f>
        <v/>
      </c>
      <c r="I221" s="131" t="str">
        <f>IF(AND(OR(AND('CE1'!AD22="Q",'CE1'!AD23="Q"),AND('CE1'!AD22="X",'CE1'!AD23="X")),SUM('CE1'!AC22,'CE1'!AC23)=0,ISNUMBER('CE1'!AC24)),"",IF(OR('CE1'!AD22="M",'CE1'!AD23="M"),"M",IF(AND('CE1'!AD22='CE1'!AD23,OR('CE1'!AD22="X",'CE1'!AD22="W",'CE1'!AD22="Q",'CE1'!AD22="U",'CE1'!AD22="Z")),UPPER('CE1'!AD22),"")))</f>
        <v/>
      </c>
      <c r="J221" s="132" t="s">
        <v>544</v>
      </c>
      <c r="K221" s="131" t="str">
        <f>IF(AND(ISBLANK('CE1'!AC24),$L$221&lt;&gt;"Z"),"",'CE1'!AC24)</f>
        <v/>
      </c>
      <c r="L221" s="131" t="str">
        <f>IF(ISBLANK('CE1'!AD24),"",'CE1'!AD24)</f>
        <v/>
      </c>
      <c r="M221" s="133" t="str">
        <f t="shared" si="3"/>
        <v>OK</v>
      </c>
      <c r="N221" s="134"/>
    </row>
    <row r="222" spans="1:14" x14ac:dyDescent="0.25">
      <c r="A222" s="125" t="s">
        <v>1813</v>
      </c>
      <c r="B222" s="126" t="s">
        <v>1313</v>
      </c>
      <c r="C222" s="127" t="s">
        <v>971</v>
      </c>
      <c r="D222" s="128" t="s">
        <v>1314</v>
      </c>
      <c r="E222" s="132" t="s">
        <v>544</v>
      </c>
      <c r="F222" s="130" t="s">
        <v>971</v>
      </c>
      <c r="G222" s="128" t="s">
        <v>972</v>
      </c>
      <c r="H222" s="131" t="str">
        <f>IF(OR(AND('CE1'!AC13="",'CE1'!AD13=""),AND('CE1'!AC16="",'CE1'!AD16=""),AND('CE1'!AC19="",'CE1'!AD19=""),AND('CE1'!AC22="",'CE1'!AD22=""),AND('CE1'!AD13="X",'CE1'!AD16="X",'CE1'!AD19="X",'CE1'!AD22="X"),AND('CE1'!AD13="Q",'CE1'!AD16="Q",'CE1'!AD19="Q",'CE1'!AD22="Q"),OR('CE1'!AD13="M",'CE1'!AD16="M",'CE1'!AD19="M",'CE1'!AD22="M")),"",SUM('CE1'!AC13,'CE1'!AC16,'CE1'!AC19,'CE1'!AC22))</f>
        <v/>
      </c>
      <c r="I222" s="131" t="str">
        <f>IF(AND(OR(AND('CE1'!AD13="Q",'CE1'!AD16="Q",'CE1'!AD19="Q",'CE1'!AD22="Q"),AND('CE1'!AD13="X",'CE1'!AD16="X",'CE1'!AD19="X",'CE1'!AD22="X")),SUM('CE1'!AC13,'CE1'!AC16,'CE1'!AC19,'CE1'!AC22)=0,ISNUMBER('CE1'!AC25)),"",IF(OR('CE1'!AD13="M",'CE1'!AD16="M",'CE1'!AD19="M",'CE1'!AD22="M"),"M",IF(AND('CE1'!AD13='CE1'!AD16,'CE1'!AD13='CE1'!AD19,'CE1'!AD13='CE1'!AD22,OR('CE1'!AD13="X",'CE1'!AD13="W",'CE1'!AD13="Q",'CE1'!AD13="U",'CE1'!AD13="Z")),UPPER('CE1'!AD13),"")))</f>
        <v/>
      </c>
      <c r="J222" s="132" t="s">
        <v>544</v>
      </c>
      <c r="K222" s="131" t="str">
        <f>IF(AND(ISBLANK('CE1'!AC25),$L$222&lt;&gt;"Z"),"",'CE1'!AC25)</f>
        <v/>
      </c>
      <c r="L222" s="131" t="str">
        <f>IF(ISBLANK('CE1'!AD25),"",'CE1'!AD25)</f>
        <v/>
      </c>
      <c r="M222" s="133" t="str">
        <f t="shared" si="3"/>
        <v>OK</v>
      </c>
      <c r="N222" s="134"/>
    </row>
    <row r="223" spans="1:14" x14ac:dyDescent="0.25">
      <c r="A223" s="125" t="s">
        <v>1813</v>
      </c>
      <c r="B223" s="126" t="s">
        <v>1315</v>
      </c>
      <c r="C223" s="127" t="s">
        <v>971</v>
      </c>
      <c r="D223" s="128" t="s">
        <v>1316</v>
      </c>
      <c r="E223" s="132" t="s">
        <v>544</v>
      </c>
      <c r="F223" s="130" t="s">
        <v>971</v>
      </c>
      <c r="G223" s="128" t="s">
        <v>974</v>
      </c>
      <c r="H223" s="131" t="str">
        <f>IF(OR(AND('CE1'!AC14="",'CE1'!AD14=""),AND('CE1'!AC17="",'CE1'!AD17=""),AND('CE1'!AC20="",'CE1'!AD20=""),AND('CE1'!AC23="",'CE1'!AD23=""),AND('CE1'!AD14="X",'CE1'!AD17="X",'CE1'!AD20="X",'CE1'!AD23="X"),AND('CE1'!AD14="Q",'CE1'!AD17="Q",'CE1'!AD20="Q",'CE1'!AD23="Q"),OR('CE1'!AD14="M",'CE1'!AD17="M",'CE1'!AD20="M",'CE1'!AD23="M")),"",SUM('CE1'!AC14,'CE1'!AC17,'CE1'!AC20,'CE1'!AC23))</f>
        <v/>
      </c>
      <c r="I223" s="131" t="str">
        <f>IF(AND(OR(AND('CE1'!AD14="Q",'CE1'!AD17="Q",'CE1'!AD20="Q",'CE1'!AD23="Q"),AND('CE1'!AD14="X",'CE1'!AD17="X",'CE1'!AD20="X",'CE1'!AD23="X")),SUM('CE1'!AC14,'CE1'!AC17,'CE1'!AC20,'CE1'!AC23)=0,ISNUMBER('CE1'!AC26)),"",IF(OR('CE1'!AD14="M",'CE1'!AD17="M",'CE1'!AD20="M",'CE1'!AD23="M"),"M",IF(AND('CE1'!AD14='CE1'!AD17,'CE1'!AD14='CE1'!AD20,'CE1'!AD14='CE1'!AD23,OR('CE1'!AD14="X",'CE1'!AD14="W",'CE1'!AD14="Q",'CE1'!AD14="U",'CE1'!AD14="Z")),UPPER('CE1'!AD14),"")))</f>
        <v/>
      </c>
      <c r="J223" s="132" t="s">
        <v>544</v>
      </c>
      <c r="K223" s="131" t="str">
        <f>IF(AND(ISBLANK('CE1'!AC26),$L$223&lt;&gt;"Z"),"",'CE1'!AC26)</f>
        <v/>
      </c>
      <c r="L223" s="131" t="str">
        <f>IF(ISBLANK('CE1'!AD26),"",'CE1'!AD26)</f>
        <v/>
      </c>
      <c r="M223" s="133" t="str">
        <f t="shared" si="3"/>
        <v>OK</v>
      </c>
      <c r="N223" s="134"/>
    </row>
    <row r="224" spans="1:14" x14ac:dyDescent="0.25">
      <c r="A224" s="125" t="s">
        <v>1813</v>
      </c>
      <c r="B224" s="126" t="s">
        <v>1317</v>
      </c>
      <c r="C224" s="127" t="s">
        <v>971</v>
      </c>
      <c r="D224" s="128" t="s">
        <v>1318</v>
      </c>
      <c r="E224" s="132" t="s">
        <v>544</v>
      </c>
      <c r="F224" s="130" t="s">
        <v>971</v>
      </c>
      <c r="G224" s="128" t="s">
        <v>976</v>
      </c>
      <c r="H224" s="131" t="str">
        <f>IF(OR(AND('CE1'!AC15="",'CE1'!AD15=""),AND('CE1'!AC18="",'CE1'!AD18=""),AND('CE1'!AC21="",'CE1'!AD21=""),AND('CE1'!AC24="",'CE1'!AD24=""),AND('CE1'!AD15="X",'CE1'!AD18="X",'CE1'!AD21="X",'CE1'!AD24="X"),AND('CE1'!AD15="Q",'CE1'!AD18="Q",'CE1'!AD21="Q",'CE1'!AD24="Q"),OR('CE1'!AD15="M",'CE1'!AD18="M",'CE1'!AD21="M",'CE1'!AD24="M")),"",SUM('CE1'!AC15,'CE1'!AC18,'CE1'!AC21,'CE1'!AC24))</f>
        <v/>
      </c>
      <c r="I224" s="131" t="str">
        <f>IF(AND(OR(AND('CE1'!AD15="Q",'CE1'!AD18="Q",'CE1'!AD21="Q",'CE1'!AD24="Q"),AND('CE1'!AD15="X",'CE1'!AD18="X",'CE1'!AD21="X",'CE1'!AD24="X")),SUM('CE1'!AC15,'CE1'!AC18,'CE1'!AC21,'CE1'!AC24)=0,ISNUMBER('CE1'!AC27)),"",IF(OR('CE1'!AD15="M",'CE1'!AD18="M",'CE1'!AD21="M",'CE1'!AD24="M"),"M",IF(AND('CE1'!AD15='CE1'!AD18,'CE1'!AD15='CE1'!AD21,'CE1'!AD15='CE1'!AD24,OR('CE1'!AD15="X",'CE1'!AD15="W",'CE1'!AD15="Q",'CE1'!AD15="U",'CE1'!AD15="Z")),UPPER('CE1'!AD15),"")))</f>
        <v/>
      </c>
      <c r="J224" s="132" t="s">
        <v>544</v>
      </c>
      <c r="K224" s="131" t="str">
        <f>IF(AND(ISBLANK('CE1'!AC27),$L$224&lt;&gt;"Z"),"",'CE1'!AC27)</f>
        <v/>
      </c>
      <c r="L224" s="131" t="str">
        <f>IF(ISBLANK('CE1'!AD27),"",'CE1'!AD27)</f>
        <v/>
      </c>
      <c r="M224" s="133" t="str">
        <f t="shared" si="3"/>
        <v>OK</v>
      </c>
      <c r="N224" s="134"/>
    </row>
    <row r="225" spans="1:14" x14ac:dyDescent="0.25">
      <c r="A225" s="125" t="s">
        <v>1813</v>
      </c>
      <c r="B225" s="126" t="s">
        <v>1319</v>
      </c>
      <c r="C225" s="127" t="s">
        <v>971</v>
      </c>
      <c r="D225" s="128" t="s">
        <v>1320</v>
      </c>
      <c r="E225" s="132" t="s">
        <v>544</v>
      </c>
      <c r="F225" s="130" t="s">
        <v>971</v>
      </c>
      <c r="G225" s="128" t="s">
        <v>1071</v>
      </c>
      <c r="H225" s="131" t="str">
        <f>IF(OR(AND('CE1'!T29="",'CE1'!U29=""),AND('CE1'!W29="",'CE1'!X29=""),AND('CE1'!Z29="",'CE1'!AA29=""),AND('CE1'!U29="X",'CE1'!X29="X",'CE1'!AA29="X"),AND('CE1'!U29="Q",'CE1'!X29="Q",'CE1'!AA29="Q"),OR('CE1'!U29="M",'CE1'!X29="M",'CE1'!AA29="M")),"",SUM('CE1'!T29,'CE1'!W29,'CE1'!Z29))</f>
        <v/>
      </c>
      <c r="I225" s="131" t="str">
        <f xml:space="preserve"> IF(AND(OR(AND('CE1'!U29="Q",'CE1'!X29="Q",'CE1'!AA29="Q"),AND('CE1'!U29="X",'CE1'!X29="X",'CE1'!AA29="X")),SUM('CE1'!T29,'CE1'!W29,'CE1'!Z29)=0,ISNUMBER('CE1'!AC29)),"",IF(OR('CE1'!U29="M",'CE1'!X29="M",'CE1'!AA29="M"),"M",IF(AND('CE1'!U29='CE1'!X29,'CE1'!U29='CE1'!AA29,OR('CE1'!X29="X",'CE1'!X29="W",'CE1'!X29="Q",'CE1'!X29="U",'CE1'!X29="Z")),UPPER( 'CE1'!X29),"")))</f>
        <v/>
      </c>
      <c r="J225" s="132" t="s">
        <v>544</v>
      </c>
      <c r="K225" s="131" t="str">
        <f>IF(AND(ISBLANK('CE1'!AC29),$L$225&lt;&gt;"Z"),"",'CE1'!AC29)</f>
        <v/>
      </c>
      <c r="L225" s="131" t="str">
        <f>IF(ISBLANK('CE1'!AD29),"",'CE1'!AD29)</f>
        <v/>
      </c>
      <c r="M225" s="133" t="str">
        <f t="shared" si="3"/>
        <v>OK</v>
      </c>
      <c r="N225" s="134"/>
    </row>
    <row r="226" spans="1:14" x14ac:dyDescent="0.25">
      <c r="A226" s="125" t="s">
        <v>1813</v>
      </c>
      <c r="B226" s="126" t="s">
        <v>1321</v>
      </c>
      <c r="C226" s="127" t="s">
        <v>971</v>
      </c>
      <c r="D226" s="128" t="s">
        <v>1322</v>
      </c>
      <c r="E226" s="132" t="s">
        <v>544</v>
      </c>
      <c r="F226" s="130" t="s">
        <v>971</v>
      </c>
      <c r="G226" s="128" t="s">
        <v>1323</v>
      </c>
      <c r="H226" s="131" t="str">
        <f>IF(OR(AND('CE1'!T30="",'CE1'!U30=""),AND('CE1'!W30="",'CE1'!X30=""),AND('CE1'!Z30="",'CE1'!AA30=""),AND('CE1'!U30="X",'CE1'!X30="X",'CE1'!AA30="X"),AND('CE1'!U30="Q",'CE1'!X30="Q",'CE1'!AA30="Q"),OR('CE1'!U30="M",'CE1'!X30="M",'CE1'!AA30="M")),"",SUM('CE1'!T30,'CE1'!W30,'CE1'!Z30))</f>
        <v/>
      </c>
      <c r="I226" s="131" t="str">
        <f xml:space="preserve"> IF(AND(OR(AND('CE1'!U30="Q",'CE1'!X30="Q",'CE1'!AA30="Q"),AND('CE1'!U30="X",'CE1'!X30="X",'CE1'!AA30="X")),SUM('CE1'!T30,'CE1'!W30,'CE1'!Z30)=0,ISNUMBER('CE1'!AC30)),"",IF(OR('CE1'!U30="M",'CE1'!X30="M",'CE1'!AA30="M"),"M",IF(AND('CE1'!U30='CE1'!X30,'CE1'!U30='CE1'!AA30,OR('CE1'!X30="X",'CE1'!X30="W",'CE1'!X30="Q",'CE1'!X30="U",'CE1'!X30="Z")),UPPER( 'CE1'!X30),"")))</f>
        <v/>
      </c>
      <c r="J226" s="132" t="s">
        <v>544</v>
      </c>
      <c r="K226" s="131" t="str">
        <f>IF(AND(ISBLANK('CE1'!AC30),$L$226&lt;&gt;"Z"),"",'CE1'!AC30)</f>
        <v/>
      </c>
      <c r="L226" s="131" t="str">
        <f>IF(ISBLANK('CE1'!AD30),"",'CE1'!AD30)</f>
        <v/>
      </c>
      <c r="M226" s="133" t="str">
        <f t="shared" si="3"/>
        <v>OK</v>
      </c>
      <c r="N226" s="134"/>
    </row>
    <row r="227" spans="1:14" x14ac:dyDescent="0.25">
      <c r="A227" s="125" t="s">
        <v>1813</v>
      </c>
      <c r="B227" s="126" t="s">
        <v>1324</v>
      </c>
      <c r="C227" s="127" t="s">
        <v>971</v>
      </c>
      <c r="D227" s="128" t="s">
        <v>1325</v>
      </c>
      <c r="E227" s="132" t="s">
        <v>544</v>
      </c>
      <c r="F227" s="130" t="s">
        <v>971</v>
      </c>
      <c r="G227" s="128" t="s">
        <v>571</v>
      </c>
      <c r="H227" s="131" t="str">
        <f>IF(OR(AND('CE1'!AC29="",'CE1'!AD29=""),AND('CE1'!AC30="",'CE1'!AD30=""),AND('CE1'!AD29="X",'CE1'!AD30="X"),AND('CE1'!AD29="Q",'CE1'!AD30="Q"),OR('CE1'!AD29="M",'CE1'!AD30="M")),"",SUM('CE1'!AC29,'CE1'!AC30))</f>
        <v/>
      </c>
      <c r="I227" s="131" t="str">
        <f>IF(AND(OR(AND('CE1'!AD29="Q",'CE1'!AD30="Q"),AND('CE1'!AD29="X",'CE1'!AD30="X")),SUM('CE1'!AC29,'CE1'!AC30)=0,ISNUMBER('CE1'!AC31)),"",IF(OR('CE1'!AD29="M",'CE1'!AD30="M"),"M",IF(AND('CE1'!AD29='CE1'!AD30,OR('CE1'!AD29="X",'CE1'!AD29="W",'CE1'!AD29="Q",'CE1'!AD29="U",'CE1'!AD29="Z")),UPPER('CE1'!AD29),"")))</f>
        <v/>
      </c>
      <c r="J227" s="132" t="s">
        <v>544</v>
      </c>
      <c r="K227" s="131" t="str">
        <f>IF(AND(ISBLANK('CE1'!AC31),$L$227&lt;&gt;"Z"),"",'CE1'!AC31)</f>
        <v/>
      </c>
      <c r="L227" s="131" t="str">
        <f>IF(ISBLANK('CE1'!AD31),"",'CE1'!AD31)</f>
        <v/>
      </c>
      <c r="M227" s="133" t="str">
        <f t="shared" si="3"/>
        <v>OK</v>
      </c>
      <c r="N227" s="134"/>
    </row>
    <row r="228" spans="1:14" x14ac:dyDescent="0.25">
      <c r="A228" s="125" t="s">
        <v>1813</v>
      </c>
      <c r="B228" s="126" t="s">
        <v>1326</v>
      </c>
      <c r="C228" s="127" t="s">
        <v>971</v>
      </c>
      <c r="D228" s="128" t="s">
        <v>1327</v>
      </c>
      <c r="E228" s="132" t="s">
        <v>544</v>
      </c>
      <c r="F228" s="130" t="s">
        <v>971</v>
      </c>
      <c r="G228" s="128" t="s">
        <v>1328</v>
      </c>
      <c r="H228" s="131" t="str">
        <f>IF(OR(AND('CE1'!T32="",'CE1'!U32=""),AND('CE1'!W32="",'CE1'!X32=""),AND('CE1'!Z32="",'CE1'!AA32=""),AND('CE1'!U32="X",'CE1'!X32="X",'CE1'!AA32="X"),AND('CE1'!U32="Q",'CE1'!X32="Q",'CE1'!AA32="Q"),OR('CE1'!U32="M",'CE1'!X32="M",'CE1'!AA32="M")),"",SUM('CE1'!T32,'CE1'!W32,'CE1'!Z32))</f>
        <v/>
      </c>
      <c r="I228" s="131" t="str">
        <f xml:space="preserve"> IF(AND(OR(AND('CE1'!U32="Q",'CE1'!X32="Q",'CE1'!AA32="Q"),AND('CE1'!U32="X",'CE1'!X32="X",'CE1'!AA32="X")),SUM('CE1'!T32,'CE1'!W32,'CE1'!Z32)=0,ISNUMBER('CE1'!AC32)),"",IF(OR('CE1'!U32="M",'CE1'!X32="M",'CE1'!AA32="M"),"M",IF(AND('CE1'!U32='CE1'!X32,'CE1'!U32='CE1'!AA32,OR('CE1'!X32="X",'CE1'!X32="W",'CE1'!X32="Q",'CE1'!X32="U",'CE1'!X32="Z")),UPPER( 'CE1'!X32),"")))</f>
        <v/>
      </c>
      <c r="J228" s="132" t="s">
        <v>544</v>
      </c>
      <c r="K228" s="131" t="str">
        <f>IF(AND(ISBLANK('CE1'!AC32),$L$228&lt;&gt;"Z"),"",'CE1'!AC32)</f>
        <v/>
      </c>
      <c r="L228" s="131" t="str">
        <f>IF(ISBLANK('CE1'!AD32),"",'CE1'!AD32)</f>
        <v/>
      </c>
      <c r="M228" s="133" t="str">
        <f t="shared" si="3"/>
        <v>OK</v>
      </c>
      <c r="N228" s="134"/>
    </row>
    <row r="229" spans="1:14" x14ac:dyDescent="0.25">
      <c r="A229" s="125" t="s">
        <v>1813</v>
      </c>
      <c r="B229" s="126" t="s">
        <v>1329</v>
      </c>
      <c r="C229" s="127" t="s">
        <v>971</v>
      </c>
      <c r="D229" s="128" t="s">
        <v>1330</v>
      </c>
      <c r="E229" s="132" t="s">
        <v>544</v>
      </c>
      <c r="F229" s="130" t="s">
        <v>971</v>
      </c>
      <c r="G229" s="128" t="s">
        <v>1331</v>
      </c>
      <c r="H229" s="131" t="str">
        <f>IF(OR(AND('CE1'!T33="",'CE1'!U33=""),AND('CE1'!W33="",'CE1'!X33=""),AND('CE1'!Z33="",'CE1'!AA33=""),AND('CE1'!U33="X",'CE1'!X33="X",'CE1'!AA33="X"),AND('CE1'!U33="Q",'CE1'!X33="Q",'CE1'!AA33="Q"),OR('CE1'!U33="M",'CE1'!X33="M",'CE1'!AA33="M")),"",SUM('CE1'!T33,'CE1'!W33,'CE1'!Z33))</f>
        <v/>
      </c>
      <c r="I229" s="131" t="str">
        <f xml:space="preserve"> IF(AND(OR(AND('CE1'!U33="Q",'CE1'!X33="Q",'CE1'!AA33="Q"),AND('CE1'!U33="X",'CE1'!X33="X",'CE1'!AA33="X")),SUM('CE1'!T33,'CE1'!W33,'CE1'!Z33)=0,ISNUMBER('CE1'!AC33)),"",IF(OR('CE1'!U33="M",'CE1'!X33="M",'CE1'!AA33="M"),"M",IF(AND('CE1'!U33='CE1'!X33,'CE1'!U33='CE1'!AA33,OR('CE1'!X33="X",'CE1'!X33="W",'CE1'!X33="Q",'CE1'!X33="U",'CE1'!X33="Z")),UPPER( 'CE1'!X33),"")))</f>
        <v/>
      </c>
      <c r="J229" s="132" t="s">
        <v>544</v>
      </c>
      <c r="K229" s="131" t="str">
        <f>IF(AND(ISBLANK('CE1'!AC33),$L$229&lt;&gt;"Z"),"",'CE1'!AC33)</f>
        <v/>
      </c>
      <c r="L229" s="131" t="str">
        <f>IF(ISBLANK('CE1'!AD33),"",'CE1'!AD33)</f>
        <v/>
      </c>
      <c r="M229" s="133" t="str">
        <f t="shared" si="3"/>
        <v>OK</v>
      </c>
      <c r="N229" s="134"/>
    </row>
    <row r="230" spans="1:14" x14ac:dyDescent="0.25">
      <c r="A230" s="125" t="s">
        <v>1813</v>
      </c>
      <c r="B230" s="126" t="s">
        <v>1332</v>
      </c>
      <c r="C230" s="127" t="s">
        <v>971</v>
      </c>
      <c r="D230" s="128" t="s">
        <v>1333</v>
      </c>
      <c r="E230" s="132" t="s">
        <v>544</v>
      </c>
      <c r="F230" s="130" t="s">
        <v>971</v>
      </c>
      <c r="G230" s="128" t="s">
        <v>1334</v>
      </c>
      <c r="H230" s="131" t="str">
        <f>IF(OR(AND('CE1'!AC32="",'CE1'!AD32=""),AND('CE1'!AC33="",'CE1'!AD33=""),AND('CE1'!AD32="X",'CE1'!AD33="X"),AND('CE1'!AD32="Q",'CE1'!AD33="Q"),OR('CE1'!AD32="M",'CE1'!AD33="M")),"",SUM('CE1'!AC32,'CE1'!AC33))</f>
        <v/>
      </c>
      <c r="I230" s="131" t="str">
        <f>IF(AND(OR(AND('CE1'!AD32="Q",'CE1'!AD33="Q"),AND('CE1'!AD32="X",'CE1'!AD33="X")),SUM('CE1'!AC32,'CE1'!AC33)=0,ISNUMBER('CE1'!AC34)),"",IF(OR('CE1'!AD32="M",'CE1'!AD33="M"),"M",IF(AND('CE1'!AD32='CE1'!AD33,OR('CE1'!AD32="X",'CE1'!AD32="W",'CE1'!AD32="Q",'CE1'!AD32="U",'CE1'!AD32="Z")),UPPER('CE1'!AD32),"")))</f>
        <v/>
      </c>
      <c r="J230" s="132" t="s">
        <v>544</v>
      </c>
      <c r="K230" s="131" t="str">
        <f>IF(AND(ISBLANK('CE1'!AC34),$L$230&lt;&gt;"Z"),"",'CE1'!AC34)</f>
        <v/>
      </c>
      <c r="L230" s="131" t="str">
        <f>IF(ISBLANK('CE1'!AD34),"",'CE1'!AD34)</f>
        <v/>
      </c>
      <c r="M230" s="133" t="str">
        <f t="shared" si="3"/>
        <v>OK</v>
      </c>
      <c r="N230" s="134"/>
    </row>
    <row r="231" spans="1:14" x14ac:dyDescent="0.25">
      <c r="A231" s="125" t="s">
        <v>1813</v>
      </c>
      <c r="B231" s="126" t="s">
        <v>1335</v>
      </c>
      <c r="C231" s="127" t="s">
        <v>971</v>
      </c>
      <c r="D231" s="128" t="s">
        <v>1336</v>
      </c>
      <c r="E231" s="132" t="s">
        <v>544</v>
      </c>
      <c r="F231" s="130" t="s">
        <v>971</v>
      </c>
      <c r="G231" s="128" t="s">
        <v>1337</v>
      </c>
      <c r="H231" s="131" t="str">
        <f>IF(OR(AND('CE1'!T35="",'CE1'!U35=""),AND('CE1'!W35="",'CE1'!X35=""),AND('CE1'!Z35="",'CE1'!AA35=""),AND('CE1'!U35="X",'CE1'!X35="X",'CE1'!AA35="X"),AND('CE1'!U35="Q",'CE1'!X35="Q",'CE1'!AA35="Q"),OR('CE1'!U35="M",'CE1'!X35="M",'CE1'!AA35="M")),"",SUM('CE1'!T35,'CE1'!W35,'CE1'!Z35))</f>
        <v/>
      </c>
      <c r="I231" s="131" t="str">
        <f xml:space="preserve"> IF(AND(OR(AND('CE1'!U35="Q",'CE1'!X35="Q",'CE1'!AA35="Q"),AND('CE1'!U35="X",'CE1'!X35="X",'CE1'!AA35="X")),SUM('CE1'!T35,'CE1'!W35,'CE1'!Z35)=0,ISNUMBER('CE1'!AC35)),"",IF(OR('CE1'!U35="M",'CE1'!X35="M",'CE1'!AA35="M"),"M",IF(AND('CE1'!U35='CE1'!X35,'CE1'!U35='CE1'!AA35,OR('CE1'!X35="X",'CE1'!X35="W",'CE1'!X35="Q",'CE1'!X35="U",'CE1'!X35="Z")),UPPER( 'CE1'!X35),"")))</f>
        <v/>
      </c>
      <c r="J231" s="132" t="s">
        <v>544</v>
      </c>
      <c r="K231" s="131" t="str">
        <f>IF(AND(ISBLANK('CE1'!AC35),$L$231&lt;&gt;"Z"),"",'CE1'!AC35)</f>
        <v/>
      </c>
      <c r="L231" s="131" t="str">
        <f>IF(ISBLANK('CE1'!AD35),"",'CE1'!AD35)</f>
        <v/>
      </c>
      <c r="M231" s="133" t="str">
        <f t="shared" si="3"/>
        <v>OK</v>
      </c>
      <c r="N231" s="134"/>
    </row>
    <row r="232" spans="1:14" x14ac:dyDescent="0.25">
      <c r="A232" s="125" t="s">
        <v>1813</v>
      </c>
      <c r="B232" s="126" t="s">
        <v>1338</v>
      </c>
      <c r="C232" s="127" t="s">
        <v>971</v>
      </c>
      <c r="D232" s="128" t="s">
        <v>1339</v>
      </c>
      <c r="E232" s="132" t="s">
        <v>544</v>
      </c>
      <c r="F232" s="130" t="s">
        <v>971</v>
      </c>
      <c r="G232" s="128" t="s">
        <v>1340</v>
      </c>
      <c r="H232" s="131" t="str">
        <f>IF(OR(AND('CE1'!T36="",'CE1'!U36=""),AND('CE1'!W36="",'CE1'!X36=""),AND('CE1'!Z36="",'CE1'!AA36=""),AND('CE1'!U36="X",'CE1'!X36="X",'CE1'!AA36="X"),AND('CE1'!U36="Q",'CE1'!X36="Q",'CE1'!AA36="Q"),OR('CE1'!U36="M",'CE1'!X36="M",'CE1'!AA36="M")),"",SUM('CE1'!T36,'CE1'!W36,'CE1'!Z36))</f>
        <v/>
      </c>
      <c r="I232" s="131" t="str">
        <f xml:space="preserve"> IF(AND(OR(AND('CE1'!U36="Q",'CE1'!X36="Q",'CE1'!AA36="Q"),AND('CE1'!U36="X",'CE1'!X36="X",'CE1'!AA36="X")),SUM('CE1'!T36,'CE1'!W36,'CE1'!Z36)=0,ISNUMBER('CE1'!AC36)),"",IF(OR('CE1'!U36="M",'CE1'!X36="M",'CE1'!AA36="M"),"M",IF(AND('CE1'!U36='CE1'!X36,'CE1'!U36='CE1'!AA36,OR('CE1'!X36="X",'CE1'!X36="W",'CE1'!X36="Q",'CE1'!X36="U",'CE1'!X36="Z")),UPPER( 'CE1'!X36),"")))</f>
        <v/>
      </c>
      <c r="J232" s="132" t="s">
        <v>544</v>
      </c>
      <c r="K232" s="131" t="str">
        <f>IF(AND(ISBLANK('CE1'!AC36),$L$232&lt;&gt;"Z"),"",'CE1'!AC36)</f>
        <v/>
      </c>
      <c r="L232" s="131" t="str">
        <f>IF(ISBLANK('CE1'!AD36),"",'CE1'!AD36)</f>
        <v/>
      </c>
      <c r="M232" s="133" t="str">
        <f t="shared" si="3"/>
        <v>OK</v>
      </c>
      <c r="N232" s="134"/>
    </row>
    <row r="233" spans="1:14" x14ac:dyDescent="0.25">
      <c r="A233" s="125" t="s">
        <v>1813</v>
      </c>
      <c r="B233" s="126" t="s">
        <v>1341</v>
      </c>
      <c r="C233" s="127" t="s">
        <v>971</v>
      </c>
      <c r="D233" s="128" t="s">
        <v>1342</v>
      </c>
      <c r="E233" s="132" t="s">
        <v>544</v>
      </c>
      <c r="F233" s="130" t="s">
        <v>971</v>
      </c>
      <c r="G233" s="128" t="s">
        <v>1343</v>
      </c>
      <c r="H233" s="131" t="str">
        <f>IF(OR(AND('CE1'!AC35="",'CE1'!AD35=""),AND('CE1'!AC36="",'CE1'!AD36=""),AND('CE1'!AD35="X",'CE1'!AD36="X"),AND('CE1'!AD35="Q",'CE1'!AD36="Q"),OR('CE1'!AD35="M",'CE1'!AD36="M")),"",SUM('CE1'!AC35,'CE1'!AC36))</f>
        <v/>
      </c>
      <c r="I233" s="131" t="str">
        <f>IF(AND(OR(AND('CE1'!AD35="Q",'CE1'!AD36="Q"),AND('CE1'!AD35="X",'CE1'!AD36="X")),SUM('CE1'!AC35,'CE1'!AC36)=0,ISNUMBER('CE1'!AC37)),"",IF(OR('CE1'!AD35="M",'CE1'!AD36="M"),"M",IF(AND('CE1'!AD35='CE1'!AD36,OR('CE1'!AD35="X",'CE1'!AD35="W",'CE1'!AD35="Q",'CE1'!AD35="U",'CE1'!AD35="Z")),UPPER('CE1'!AD35),"")))</f>
        <v/>
      </c>
      <c r="J233" s="132" t="s">
        <v>544</v>
      </c>
      <c r="K233" s="131" t="str">
        <f>IF(AND(ISBLANK('CE1'!AC37),$L$233&lt;&gt;"Z"),"",'CE1'!AC37)</f>
        <v/>
      </c>
      <c r="L233" s="131" t="str">
        <f>IF(ISBLANK('CE1'!AD37),"",'CE1'!AD37)</f>
        <v/>
      </c>
      <c r="M233" s="133" t="str">
        <f t="shared" si="3"/>
        <v>OK</v>
      </c>
      <c r="N233" s="134"/>
    </row>
    <row r="234" spans="1:14" x14ac:dyDescent="0.25">
      <c r="A234" s="125" t="s">
        <v>1813</v>
      </c>
      <c r="B234" s="126" t="s">
        <v>1344</v>
      </c>
      <c r="C234" s="127" t="s">
        <v>971</v>
      </c>
      <c r="D234" s="128" t="s">
        <v>1345</v>
      </c>
      <c r="E234" s="132" t="s">
        <v>544</v>
      </c>
      <c r="F234" s="130" t="s">
        <v>971</v>
      </c>
      <c r="G234" s="128" t="s">
        <v>1346</v>
      </c>
      <c r="H234" s="131" t="str">
        <f>IF(OR(AND('CE1'!T38="",'CE1'!U38=""),AND('CE1'!W38="",'CE1'!X38=""),AND('CE1'!Z38="",'CE1'!AA38=""),AND('CE1'!U38="X",'CE1'!X38="X",'CE1'!AA38="X"),AND('CE1'!U38="Q",'CE1'!X38="Q",'CE1'!AA38="Q"),OR('CE1'!U38="M",'CE1'!X38="M",'CE1'!AA38="M")),"",SUM('CE1'!T38,'CE1'!W38,'CE1'!Z38))</f>
        <v/>
      </c>
      <c r="I234" s="131" t="str">
        <f xml:space="preserve"> IF(AND(OR(AND('CE1'!U38="Q",'CE1'!X38="Q",'CE1'!AA38="Q"),AND('CE1'!U38="X",'CE1'!X38="X",'CE1'!AA38="X")),SUM('CE1'!T38,'CE1'!W38,'CE1'!Z38)=0,ISNUMBER('CE1'!AC38)),"",IF(OR('CE1'!U38="M",'CE1'!X38="M",'CE1'!AA38="M"),"M",IF(AND('CE1'!U38='CE1'!X38,'CE1'!U38='CE1'!AA38,OR('CE1'!X38="X",'CE1'!X38="W",'CE1'!X38="Q",'CE1'!X38="U",'CE1'!X38="Z")),UPPER( 'CE1'!X38),"")))</f>
        <v/>
      </c>
      <c r="J234" s="132" t="s">
        <v>544</v>
      </c>
      <c r="K234" s="131" t="str">
        <f>IF(AND(ISBLANK('CE1'!AC38),$L$234&lt;&gt;"Z"),"",'CE1'!AC38)</f>
        <v/>
      </c>
      <c r="L234" s="131" t="str">
        <f>IF(ISBLANK('CE1'!AD38),"",'CE1'!AD38)</f>
        <v/>
      </c>
      <c r="M234" s="133" t="str">
        <f t="shared" si="3"/>
        <v>OK</v>
      </c>
      <c r="N234" s="134"/>
    </row>
    <row r="235" spans="1:14" x14ac:dyDescent="0.25">
      <c r="A235" s="125" t="s">
        <v>1813</v>
      </c>
      <c r="B235" s="126" t="s">
        <v>1347</v>
      </c>
      <c r="C235" s="127" t="s">
        <v>971</v>
      </c>
      <c r="D235" s="128" t="s">
        <v>1348</v>
      </c>
      <c r="E235" s="132" t="s">
        <v>544</v>
      </c>
      <c r="F235" s="130" t="s">
        <v>971</v>
      </c>
      <c r="G235" s="128" t="s">
        <v>1349</v>
      </c>
      <c r="H235" s="131" t="str">
        <f>IF(OR(AND('CE1'!T39="",'CE1'!U39=""),AND('CE1'!W39="",'CE1'!X39=""),AND('CE1'!Z39="",'CE1'!AA39=""),AND('CE1'!U39="X",'CE1'!X39="X",'CE1'!AA39="X"),AND('CE1'!U39="Q",'CE1'!X39="Q",'CE1'!AA39="Q"),OR('CE1'!U39="M",'CE1'!X39="M",'CE1'!AA39="M")),"",SUM('CE1'!T39,'CE1'!W39,'CE1'!Z39))</f>
        <v/>
      </c>
      <c r="I235" s="131" t="str">
        <f xml:space="preserve"> IF(AND(OR(AND('CE1'!U39="Q",'CE1'!X39="Q",'CE1'!AA39="Q"),AND('CE1'!U39="X",'CE1'!X39="X",'CE1'!AA39="X")),SUM('CE1'!T39,'CE1'!W39,'CE1'!Z39)=0,ISNUMBER('CE1'!AC39)),"",IF(OR('CE1'!U39="M",'CE1'!X39="M",'CE1'!AA39="M"),"M",IF(AND('CE1'!U39='CE1'!X39,'CE1'!U39='CE1'!AA39,OR('CE1'!X39="X",'CE1'!X39="W",'CE1'!X39="Q",'CE1'!X39="U",'CE1'!X39="Z")),UPPER( 'CE1'!X39),"")))</f>
        <v/>
      </c>
      <c r="J235" s="132" t="s">
        <v>544</v>
      </c>
      <c r="K235" s="131" t="str">
        <f>IF(AND(ISBLANK('CE1'!AC39),$L$235&lt;&gt;"Z"),"",'CE1'!AC39)</f>
        <v/>
      </c>
      <c r="L235" s="131" t="str">
        <f>IF(ISBLANK('CE1'!AD39),"",'CE1'!AD39)</f>
        <v/>
      </c>
      <c r="M235" s="133" t="str">
        <f t="shared" si="3"/>
        <v>OK</v>
      </c>
      <c r="N235" s="134"/>
    </row>
    <row r="236" spans="1:14" x14ac:dyDescent="0.25">
      <c r="A236" s="125" t="s">
        <v>1813</v>
      </c>
      <c r="B236" s="126" t="s">
        <v>1350</v>
      </c>
      <c r="C236" s="127" t="s">
        <v>971</v>
      </c>
      <c r="D236" s="128" t="s">
        <v>1351</v>
      </c>
      <c r="E236" s="132" t="s">
        <v>544</v>
      </c>
      <c r="F236" s="130" t="s">
        <v>971</v>
      </c>
      <c r="G236" s="128" t="s">
        <v>1352</v>
      </c>
      <c r="H236" s="131" t="str">
        <f>IF(OR(AND('CE1'!AC38="",'CE1'!AD38=""),AND('CE1'!AC39="",'CE1'!AD39=""),AND('CE1'!AD38="X",'CE1'!AD39="X"),AND('CE1'!AD38="Q",'CE1'!AD39="Q"),OR('CE1'!AD38="M",'CE1'!AD39="M")),"",SUM('CE1'!AC38,'CE1'!AC39))</f>
        <v/>
      </c>
      <c r="I236" s="131" t="str">
        <f>IF(AND(OR(AND('CE1'!AD38="Q",'CE1'!AD39="Q"),AND('CE1'!AD38="X",'CE1'!AD39="X")),SUM('CE1'!AC38,'CE1'!AC39)=0,ISNUMBER('CE1'!AC40)),"",IF(OR('CE1'!AD38="M",'CE1'!AD39="M"),"M",IF(AND('CE1'!AD38='CE1'!AD39,OR('CE1'!AD38="X",'CE1'!AD38="W",'CE1'!AD38="Q",'CE1'!AD38="U",'CE1'!AD38="Z")),UPPER('CE1'!AD38),"")))</f>
        <v/>
      </c>
      <c r="J236" s="132" t="s">
        <v>544</v>
      </c>
      <c r="K236" s="131" t="str">
        <f>IF(AND(ISBLANK('CE1'!AC40),$L$236&lt;&gt;"Z"),"",'CE1'!AC40)</f>
        <v/>
      </c>
      <c r="L236" s="131" t="str">
        <f>IF(ISBLANK('CE1'!AD40),"",'CE1'!AD40)</f>
        <v/>
      </c>
      <c r="M236" s="133" t="str">
        <f t="shared" si="3"/>
        <v>OK</v>
      </c>
      <c r="N236" s="134"/>
    </row>
    <row r="237" spans="1:14" x14ac:dyDescent="0.25">
      <c r="A237" s="125" t="s">
        <v>1813</v>
      </c>
      <c r="B237" s="126" t="s">
        <v>1353</v>
      </c>
      <c r="C237" s="127" t="s">
        <v>971</v>
      </c>
      <c r="D237" s="128" t="s">
        <v>1354</v>
      </c>
      <c r="E237" s="132" t="s">
        <v>544</v>
      </c>
      <c r="F237" s="130" t="s">
        <v>971</v>
      </c>
      <c r="G237" s="128" t="s">
        <v>1355</v>
      </c>
      <c r="H237" s="131" t="str">
        <f>IF(OR(AND('CE1'!T41="",'CE1'!U41=""),AND('CE1'!W41="",'CE1'!X41=""),AND('CE1'!Z41="",'CE1'!AA41=""),AND('CE1'!U41="X",'CE1'!X41="X",'CE1'!AA41="X"),AND('CE1'!U41="Q",'CE1'!X41="Q",'CE1'!AA41="Q"),OR('CE1'!U41="M",'CE1'!X41="M",'CE1'!AA41="M")),"",SUM('CE1'!T41,'CE1'!W41,'CE1'!Z41))</f>
        <v/>
      </c>
      <c r="I237" s="131" t="str">
        <f xml:space="preserve"> IF(AND(OR(AND('CE1'!U41="Q",'CE1'!X41="Q",'CE1'!AA41="Q"),AND('CE1'!U41="X",'CE1'!X41="X",'CE1'!AA41="X")),SUM('CE1'!T41,'CE1'!W41,'CE1'!Z41)=0,ISNUMBER('CE1'!AC41)),"",IF(OR('CE1'!U41="M",'CE1'!X41="M",'CE1'!AA41="M"),"M",IF(AND('CE1'!U41='CE1'!X41,'CE1'!U41='CE1'!AA41,OR('CE1'!X41="X",'CE1'!X41="W",'CE1'!X41="Q",'CE1'!X41="U",'CE1'!X41="Z")),UPPER( 'CE1'!X41),"")))</f>
        <v/>
      </c>
      <c r="J237" s="132" t="s">
        <v>544</v>
      </c>
      <c r="K237" s="131" t="str">
        <f>IF(AND(ISBLANK('CE1'!AC41),$L$237&lt;&gt;"Z"),"",'CE1'!AC41)</f>
        <v/>
      </c>
      <c r="L237" s="131" t="str">
        <f>IF(ISBLANK('CE1'!AD41),"",'CE1'!AD41)</f>
        <v/>
      </c>
      <c r="M237" s="133" t="str">
        <f t="shared" si="3"/>
        <v>OK</v>
      </c>
      <c r="N237" s="134"/>
    </row>
    <row r="238" spans="1:14" x14ac:dyDescent="0.25">
      <c r="A238" s="125" t="s">
        <v>1813</v>
      </c>
      <c r="B238" s="126" t="s">
        <v>1356</v>
      </c>
      <c r="C238" s="127" t="s">
        <v>971</v>
      </c>
      <c r="D238" s="128" t="s">
        <v>1357</v>
      </c>
      <c r="E238" s="132" t="s">
        <v>544</v>
      </c>
      <c r="F238" s="130" t="s">
        <v>971</v>
      </c>
      <c r="G238" s="128" t="s">
        <v>1358</v>
      </c>
      <c r="H238" s="131" t="str">
        <f>IF(OR(AND('CE1'!T42="",'CE1'!U42=""),AND('CE1'!W42="",'CE1'!X42=""),AND('CE1'!Z42="",'CE1'!AA42=""),AND('CE1'!U42="X",'CE1'!X42="X",'CE1'!AA42="X"),AND('CE1'!U42="Q",'CE1'!X42="Q",'CE1'!AA42="Q"),OR('CE1'!U42="M",'CE1'!X42="M",'CE1'!AA42="M")),"",SUM('CE1'!T42,'CE1'!W42,'CE1'!Z42))</f>
        <v/>
      </c>
      <c r="I238" s="131" t="str">
        <f xml:space="preserve"> IF(AND(OR(AND('CE1'!U42="Q",'CE1'!X42="Q",'CE1'!AA42="Q"),AND('CE1'!U42="X",'CE1'!X42="X",'CE1'!AA42="X")),SUM('CE1'!T42,'CE1'!W42,'CE1'!Z42)=0,ISNUMBER('CE1'!AC42)),"",IF(OR('CE1'!U42="M",'CE1'!X42="M",'CE1'!AA42="M"),"M",IF(AND('CE1'!U42='CE1'!X42,'CE1'!U42='CE1'!AA42,OR('CE1'!X42="X",'CE1'!X42="W",'CE1'!X42="Q",'CE1'!X42="U",'CE1'!X42="Z")),UPPER( 'CE1'!X42),"")))</f>
        <v/>
      </c>
      <c r="J238" s="132" t="s">
        <v>544</v>
      </c>
      <c r="K238" s="131" t="str">
        <f>IF(AND(ISBLANK('CE1'!AC42),$L$238&lt;&gt;"Z"),"",'CE1'!AC42)</f>
        <v/>
      </c>
      <c r="L238" s="131" t="str">
        <f>IF(ISBLANK('CE1'!AD42),"",'CE1'!AD42)</f>
        <v/>
      </c>
      <c r="M238" s="133" t="str">
        <f t="shared" si="3"/>
        <v>OK</v>
      </c>
      <c r="N238" s="134"/>
    </row>
    <row r="239" spans="1:14" x14ac:dyDescent="0.25">
      <c r="A239" s="125" t="s">
        <v>1813</v>
      </c>
      <c r="B239" s="126" t="s">
        <v>1359</v>
      </c>
      <c r="C239" s="127" t="s">
        <v>971</v>
      </c>
      <c r="D239" s="128" t="s">
        <v>1360</v>
      </c>
      <c r="E239" s="132" t="s">
        <v>544</v>
      </c>
      <c r="F239" s="130" t="s">
        <v>971</v>
      </c>
      <c r="G239" s="128" t="s">
        <v>1361</v>
      </c>
      <c r="H239" s="131" t="str">
        <f>IF(OR(AND('CE1'!AC41="",'CE1'!AD41=""),AND('CE1'!AC42="",'CE1'!AD42=""),AND('CE1'!AD41="X",'CE1'!AD42="X"),AND('CE1'!AD41="Q",'CE1'!AD42="Q"),OR('CE1'!AD41="M",'CE1'!AD42="M")),"",SUM('CE1'!AC41,'CE1'!AC42))</f>
        <v/>
      </c>
      <c r="I239" s="131" t="str">
        <f>IF(AND(OR(AND('CE1'!AD41="Q",'CE1'!AD42="Q"),AND('CE1'!AD41="X",'CE1'!AD42="X")),SUM('CE1'!AC41,'CE1'!AC42)=0,ISNUMBER('CE1'!AC43)),"",IF(OR('CE1'!AD41="M",'CE1'!AD42="M"),"M",IF(AND('CE1'!AD41='CE1'!AD42,OR('CE1'!AD41="X",'CE1'!AD41="W",'CE1'!AD41="Q",'CE1'!AD41="U",'CE1'!AD41="Z")),UPPER('CE1'!AD41),"")))</f>
        <v/>
      </c>
      <c r="J239" s="132" t="s">
        <v>544</v>
      </c>
      <c r="K239" s="131" t="str">
        <f>IF(AND(ISBLANK('CE1'!AC43),$L$239&lt;&gt;"Z"),"",'CE1'!AC43)</f>
        <v/>
      </c>
      <c r="L239" s="131" t="str">
        <f>IF(ISBLANK('CE1'!AD43),"",'CE1'!AD43)</f>
        <v/>
      </c>
      <c r="M239" s="133" t="str">
        <f t="shared" si="3"/>
        <v>OK</v>
      </c>
      <c r="N239" s="134"/>
    </row>
    <row r="240" spans="1:14" x14ac:dyDescent="0.25">
      <c r="A240" s="125" t="s">
        <v>1813</v>
      </c>
      <c r="B240" s="126" t="s">
        <v>1362</v>
      </c>
      <c r="C240" s="127" t="s">
        <v>971</v>
      </c>
      <c r="D240" s="128" t="s">
        <v>1363</v>
      </c>
      <c r="E240" s="132" t="s">
        <v>544</v>
      </c>
      <c r="F240" s="130" t="s">
        <v>971</v>
      </c>
      <c r="G240" s="128" t="s">
        <v>572</v>
      </c>
      <c r="H240" s="131" t="str">
        <f>IF(OR(AND('CE1'!AC29="",'CE1'!AD29=""),AND('CE1'!AC32="",'CE1'!AD32=""),AND('CE1'!AC35="",'CE1'!AD35=""),AND('CE1'!AC38="",'CE1'!AD38=""),AND('CE1'!AC41="",'CE1'!AD41=""),AND('CE1'!AD29="X",'CE1'!AD32="X",'CE1'!AD35="X",'CE1'!AD38="X",'CE1'!AD41="X"),AND('CE1'!AD29="Q",'CE1'!AD32="Q",'CE1'!AD35="Q",'CE1'!AD38="Q",'CE1'!AD41="Q"),OR('CE1'!AD29="M",'CE1'!AD32="M",'CE1'!AD35="M",'CE1'!AD38="M",'CE1'!AD41="M")),"",SUM('CE1'!AC29,'CE1'!AC32,'CE1'!AC35,'CE1'!AC38,'CE1'!AC41))</f>
        <v/>
      </c>
      <c r="I240" s="131" t="str">
        <f>IF(AND(OR(AND('CE1'!AD29="Q",'CE1'!AD32="Q",'CE1'!AD35="Q",'CE1'!AD38="Q",'CE1'!AD41="Q"),AND('CE1'!AD29="X",'CE1'!AD32="X",'CE1'!AD35="X",'CE1'!AD38="X",'CE1'!AD41="X")),SUM('CE1'!AC29,'CE1'!AC32,'CE1'!AC35,'CE1'!AC38,'CE1'!AC41)=0,ISNUMBER('CE1'!AC44)),"",IF(OR('CE1'!AD29="M",'CE1'!AD32="M",'CE1'!AD35="M",'CE1'!AD38="M",'CE1'!AD41="M"),"M",IF(AND('CE1'!AD29='CE1'!AD32,'CE1'!AD29='CE1'!AD35,'CE1'!AD29='CE1'!AD38,'CE1'!AD29='CE1'!AD41,OR('CE1'!AD29="X",'CE1'!AD29="W",'CE1'!AD29="Q",'CE1'!AD29="U",'CE1'!AD29="Z")),UPPER('CE1'!AD29),"")))</f>
        <v/>
      </c>
      <c r="J240" s="132" t="s">
        <v>544</v>
      </c>
      <c r="K240" s="131" t="str">
        <f>IF(AND(ISBLANK('CE1'!AC44),$L$240&lt;&gt;"Z"),"",'CE1'!AC44)</f>
        <v/>
      </c>
      <c r="L240" s="131" t="str">
        <f>IF(ISBLANK('CE1'!AD44),"",'CE1'!AD44)</f>
        <v/>
      </c>
      <c r="M240" s="133" t="str">
        <f t="shared" si="3"/>
        <v>OK</v>
      </c>
      <c r="N240" s="134"/>
    </row>
    <row r="241" spans="1:14" x14ac:dyDescent="0.25">
      <c r="A241" s="125" t="s">
        <v>1813</v>
      </c>
      <c r="B241" s="126" t="s">
        <v>1364</v>
      </c>
      <c r="C241" s="127" t="s">
        <v>971</v>
      </c>
      <c r="D241" s="128" t="s">
        <v>1365</v>
      </c>
      <c r="E241" s="132" t="s">
        <v>544</v>
      </c>
      <c r="F241" s="130" t="s">
        <v>971</v>
      </c>
      <c r="G241" s="128" t="s">
        <v>573</v>
      </c>
      <c r="H241" s="131" t="str">
        <f>IF(OR(AND('CE1'!AC30="",'CE1'!AD30=""),AND('CE1'!AC33="",'CE1'!AD33=""),AND('CE1'!AC36="",'CE1'!AD36=""),AND('CE1'!AC39="",'CE1'!AD39=""),AND('CE1'!AC42="",'CE1'!AD42=""),AND('CE1'!AD30="X",'CE1'!AD33="X",'CE1'!AD36="X",'CE1'!AD39="X",'CE1'!AD42="X"),AND('CE1'!AD30="Q",'CE1'!AD33="Q",'CE1'!AD36="Q",'CE1'!AD39="Q",'CE1'!AD42="Q"),OR('CE1'!AD30="M",'CE1'!AD33="M",'CE1'!AD36="M",'CE1'!AD39="M",'CE1'!AD42="M")),"",SUM('CE1'!AC30,'CE1'!AC33,'CE1'!AC36,'CE1'!AC39,'CE1'!AC42))</f>
        <v/>
      </c>
      <c r="I241" s="131" t="str">
        <f>IF(AND(OR(AND('CE1'!AD30="Q",'CE1'!AD33="Q",'CE1'!AD36="Q",'CE1'!AD39="Q",'CE1'!AD42="Q"),AND('CE1'!AD30="X",'CE1'!AD33="X",'CE1'!AD36="X",'CE1'!AD39="X",'CE1'!AD42="X")),SUM('CE1'!AC30,'CE1'!AC33,'CE1'!AC36,'CE1'!AC39,'CE1'!AC42)=0,ISNUMBER('CE1'!AC45)),"",IF(OR('CE1'!AD30="M",'CE1'!AD33="M",'CE1'!AD36="M",'CE1'!AD39="M",'CE1'!AD42="M"),"M",IF(AND('CE1'!AD30='CE1'!AD33,'CE1'!AD30='CE1'!AD36,'CE1'!AD30='CE1'!AD39,'CE1'!AD30='CE1'!AD42,OR('CE1'!AD30="X",'CE1'!AD30="W",'CE1'!AD30="Q",'CE1'!AD30="U",'CE1'!AD30="Z")),UPPER('CE1'!AD30),"")))</f>
        <v/>
      </c>
      <c r="J241" s="132" t="s">
        <v>544</v>
      </c>
      <c r="K241" s="131" t="str">
        <f>IF(AND(ISBLANK('CE1'!AC45),$L$241&lt;&gt;"Z"),"",'CE1'!AC45)</f>
        <v/>
      </c>
      <c r="L241" s="131" t="str">
        <f>IF(ISBLANK('CE1'!AD45),"",'CE1'!AD45)</f>
        <v/>
      </c>
      <c r="M241" s="133" t="str">
        <f t="shared" si="3"/>
        <v>OK</v>
      </c>
      <c r="N241" s="134"/>
    </row>
    <row r="242" spans="1:14" x14ac:dyDescent="0.25">
      <c r="A242" s="125" t="s">
        <v>1813</v>
      </c>
      <c r="B242" s="126" t="s">
        <v>1366</v>
      </c>
      <c r="C242" s="127" t="s">
        <v>971</v>
      </c>
      <c r="D242" s="128" t="s">
        <v>1367</v>
      </c>
      <c r="E242" s="132" t="s">
        <v>544</v>
      </c>
      <c r="F242" s="130" t="s">
        <v>971</v>
      </c>
      <c r="G242" s="128" t="s">
        <v>574</v>
      </c>
      <c r="H242" s="131" t="str">
        <f>IF(OR(AND('CE1'!AC31="",'CE1'!AD31=""),AND('CE1'!AC34="",'CE1'!AD34=""),AND('CE1'!AC37="",'CE1'!AD37=""),AND('CE1'!AC40="",'CE1'!AD40=""),AND('CE1'!AC43="",'CE1'!AD43=""),AND('CE1'!AD31="X",'CE1'!AD34="X",'CE1'!AD37="X",'CE1'!AD40="X",'CE1'!AD43="X"),AND('CE1'!AD31="Q",'CE1'!AD34="Q",'CE1'!AD37="Q",'CE1'!AD40="Q",'CE1'!AD43="Q"),OR('CE1'!AD31="M",'CE1'!AD34="M",'CE1'!AD37="M",'CE1'!AD40="M",'CE1'!AD43="M")),"",SUM('CE1'!AC31,'CE1'!AC34,'CE1'!AC37,'CE1'!AC40,'CE1'!AC43))</f>
        <v/>
      </c>
      <c r="I242" s="131" t="str">
        <f>IF(AND(OR(AND('CE1'!AD31="Q",'CE1'!AD34="Q",'CE1'!AD37="Q",'CE1'!AD40="Q",'CE1'!AD43="Q"),AND('CE1'!AD31="X",'CE1'!AD34="X",'CE1'!AD37="X",'CE1'!AD40="X",'CE1'!AD43="X")),SUM('CE1'!AC31,'CE1'!AC34,'CE1'!AC37,'CE1'!AC40,'CE1'!AC43)=0,ISNUMBER('CE1'!AC46)),"",IF(OR('CE1'!AD31="M",'CE1'!AD34="M",'CE1'!AD37="M",'CE1'!AD40="M",'CE1'!AD43="M"),"M",IF(AND('CE1'!AD31='CE1'!AD34,'CE1'!AD31='CE1'!AD37,'CE1'!AD31='CE1'!AD40,'CE1'!AD31='CE1'!AD43,OR('CE1'!AD31="X",'CE1'!AD31="W",'CE1'!AD31="Q",'CE1'!AD31="U",'CE1'!AD31="Z")),UPPER('CE1'!AD31),"")))</f>
        <v/>
      </c>
      <c r="J242" s="132" t="s">
        <v>544</v>
      </c>
      <c r="K242" s="131" t="str">
        <f>IF(AND(ISBLANK('CE1'!AC46),$L$242&lt;&gt;"Z"),"",'CE1'!AC46)</f>
        <v/>
      </c>
      <c r="L242" s="131" t="str">
        <f>IF(ISBLANK('CE1'!AD46),"",'CE1'!AD46)</f>
        <v/>
      </c>
      <c r="M242" s="133" t="str">
        <f t="shared" si="3"/>
        <v>OK</v>
      </c>
      <c r="N242" s="134"/>
    </row>
    <row r="243" spans="1:14" x14ac:dyDescent="0.25">
      <c r="A243" s="125" t="s">
        <v>1813</v>
      </c>
      <c r="B243" s="126" t="s">
        <v>1368</v>
      </c>
      <c r="C243" s="127" t="s">
        <v>502</v>
      </c>
      <c r="D243" s="128" t="s">
        <v>1369</v>
      </c>
      <c r="E243" s="132" t="s">
        <v>544</v>
      </c>
      <c r="F243" s="130" t="s">
        <v>502</v>
      </c>
      <c r="G243" s="128" t="s">
        <v>585</v>
      </c>
      <c r="H243" s="131" t="str">
        <f>IF(OR(AND('CE2'!T21="",'CE2'!U21=""),AND('CE2'!T22="",'CE2'!U22=""),AND('CE2'!U21="X",'CE2'!U22="X"),AND('CE2'!U21="Q",'CE2'!U22="Q"),OR('CE2'!U21="M",'CE2'!U22="M")),"",SUM('CE2'!T21,'CE2'!T22))</f>
        <v/>
      </c>
      <c r="I243" s="131" t="str">
        <f>IF(AND(OR(AND('CE2'!U21="Q",'CE2'!U22="Q"),AND('CE2'!U21="X",'CE2'!U22="X")),SUM('CE2'!T21,'CE2'!T22)=0,ISNUMBER('CE2'!T23)),"",IF(OR('CE2'!U21="M",'CE2'!U22="M"),"M",IF(AND('CE2'!U21='CE2'!U22,OR('CE2'!U21="X",'CE2'!U21="W",'CE2'!U21="Q",'CE2'!U21="U",'CE2'!U21="Z")),UPPER('CE2'!U21),"")))</f>
        <v/>
      </c>
      <c r="J243" s="132" t="s">
        <v>544</v>
      </c>
      <c r="K243" s="131" t="str">
        <f>IF(AND(ISBLANK('CE2'!T23),$L$243&lt;&gt;"Z"),"",'CE2'!T23)</f>
        <v/>
      </c>
      <c r="L243" s="131" t="str">
        <f>IF(ISBLANK('CE2'!U23),"",'CE2'!U23)</f>
        <v/>
      </c>
      <c r="M243" s="133" t="str">
        <f t="shared" si="3"/>
        <v>OK</v>
      </c>
      <c r="N243" s="134"/>
    </row>
    <row r="244" spans="1:14" x14ac:dyDescent="0.25">
      <c r="A244" s="125" t="s">
        <v>1813</v>
      </c>
      <c r="B244" s="126" t="s">
        <v>1370</v>
      </c>
      <c r="C244" s="127" t="s">
        <v>502</v>
      </c>
      <c r="D244" s="128" t="s">
        <v>1371</v>
      </c>
      <c r="E244" s="132" t="s">
        <v>544</v>
      </c>
      <c r="F244" s="130" t="s">
        <v>502</v>
      </c>
      <c r="G244" s="128" t="s">
        <v>586</v>
      </c>
      <c r="H244" s="131" t="str">
        <f>IF(OR(AND('CE2'!W21="",'CE2'!X21=""),AND('CE2'!W22="",'CE2'!X22=""),AND('CE2'!X21="X",'CE2'!X22="X"),AND('CE2'!X21="Q",'CE2'!X22="Q"),OR('CE2'!X21="M",'CE2'!X22="M")),"",SUM('CE2'!W21,'CE2'!W22))</f>
        <v/>
      </c>
      <c r="I244" s="131" t="str">
        <f>IF(AND(OR(AND('CE2'!X21="Q",'CE2'!X22="Q"),AND('CE2'!X21="X",'CE2'!X22="X")),SUM('CE2'!W21,'CE2'!W22)=0,ISNUMBER('CE2'!W23)),"",IF(OR('CE2'!X21="M",'CE2'!X22="M"),"M",IF(AND('CE2'!X21='CE2'!X22,OR('CE2'!X21="X",'CE2'!X21="W",'CE2'!X21="Q",'CE2'!X21="U",'CE2'!X21="Z")),UPPER('CE2'!X21),"")))</f>
        <v/>
      </c>
      <c r="J244" s="132" t="s">
        <v>544</v>
      </c>
      <c r="K244" s="131" t="str">
        <f>IF(AND(ISBLANK('CE2'!W23),$L$244&lt;&gt;"Z"),"",'CE2'!W23)</f>
        <v/>
      </c>
      <c r="L244" s="131" t="str">
        <f>IF(ISBLANK('CE2'!X23),"",'CE2'!X23)</f>
        <v/>
      </c>
      <c r="M244" s="133" t="str">
        <f t="shared" si="3"/>
        <v>OK</v>
      </c>
      <c r="N244" s="134"/>
    </row>
    <row r="245" spans="1:14" x14ac:dyDescent="0.25">
      <c r="A245" s="125" t="s">
        <v>1813</v>
      </c>
      <c r="B245" s="126" t="s">
        <v>1372</v>
      </c>
      <c r="C245" s="127" t="s">
        <v>502</v>
      </c>
      <c r="D245" s="128" t="s">
        <v>1373</v>
      </c>
      <c r="E245" s="132" t="s">
        <v>544</v>
      </c>
      <c r="F245" s="130" t="s">
        <v>502</v>
      </c>
      <c r="G245" s="128" t="s">
        <v>565</v>
      </c>
      <c r="H245" s="131" t="str">
        <f>IF(OR(AND('CE2'!T21="",'CE2'!U21=""),AND('CE2'!W21="",'CE2'!X21=""),AND('CE2'!U21="X",'CE2'!X21="X"),AND('CE2'!U21="Q",'CE2'!X21="Q"),OR('CE2'!U21="M",'CE2'!X21="M")),"",SUM('CE2'!T21,'CE2'!W21))</f>
        <v/>
      </c>
      <c r="I245" s="131" t="str">
        <f xml:space="preserve"> IF(AND(OR(AND('CE2'!U21="Q",'CE2'!X21="Q"),AND('CE2'!U21="X",'CE2'!X21="X")),SUM('CE2'!T21,'CE2'!W21)=0,ISNUMBER('CE2'!Z21)),"",IF(OR('CE2'!U21="M",'CE2'!X21="M"),"M",IF(AND('CE2'!U21='CE2'!X21,OR('CE2'!U21="X",'CE2'!U21="W",'CE2'!U21="Q",'CE2'!U21="U",'CE2'!U21="Z")),UPPER( 'CE2'!U21),"")))</f>
        <v/>
      </c>
      <c r="J245" s="132" t="s">
        <v>544</v>
      </c>
      <c r="K245" s="131" t="str">
        <f>IF(AND(ISBLANK('CE2'!Z21),$L$245&lt;&gt;"Z"),"",'CE2'!Z21)</f>
        <v/>
      </c>
      <c r="L245" s="131" t="str">
        <f>IF(ISBLANK('CE2'!AA21),"",'CE2'!AA21)</f>
        <v/>
      </c>
      <c r="M245" s="133" t="str">
        <f t="shared" si="3"/>
        <v>OK</v>
      </c>
      <c r="N245" s="134"/>
    </row>
    <row r="246" spans="1:14" x14ac:dyDescent="0.25">
      <c r="A246" s="125" t="s">
        <v>1813</v>
      </c>
      <c r="B246" s="126" t="s">
        <v>1374</v>
      </c>
      <c r="C246" s="127" t="s">
        <v>502</v>
      </c>
      <c r="D246" s="128" t="s">
        <v>1375</v>
      </c>
      <c r="E246" s="132" t="s">
        <v>544</v>
      </c>
      <c r="F246" s="130" t="s">
        <v>502</v>
      </c>
      <c r="G246" s="128" t="s">
        <v>578</v>
      </c>
      <c r="H246" s="131" t="str">
        <f>IF(OR(AND('CE2'!T22="",'CE2'!U22=""),AND('CE2'!W22="",'CE2'!X22=""),AND('CE2'!U22="X",'CE2'!X22="X"),AND('CE2'!U22="Q",'CE2'!X22="Q"),OR('CE2'!U22="M",'CE2'!X22="M")),"",SUM('CE2'!T22,'CE2'!W22))</f>
        <v/>
      </c>
      <c r="I246" s="131" t="str">
        <f xml:space="preserve"> IF(AND(OR(AND('CE2'!U22="Q",'CE2'!X22="Q"),AND('CE2'!U22="X",'CE2'!X22="X")),SUM('CE2'!T22,'CE2'!W22)=0,ISNUMBER('CE2'!Z22)),"",IF(OR('CE2'!U22="M",'CE2'!X22="M"),"M",IF(AND('CE2'!U22='CE2'!X22,OR('CE2'!U22="X",'CE2'!U22="W",'CE2'!U22="Q",'CE2'!U22="U",'CE2'!U22="Z")),UPPER( 'CE2'!U22),"")))</f>
        <v/>
      </c>
      <c r="J246" s="132" t="s">
        <v>544</v>
      </c>
      <c r="K246" s="131" t="str">
        <f>IF(AND(ISBLANK('CE2'!Z22),$L$246&lt;&gt;"Z"),"",'CE2'!Z22)</f>
        <v/>
      </c>
      <c r="L246" s="131" t="str">
        <f>IF(ISBLANK('CE2'!AA22),"",'CE2'!AA22)</f>
        <v/>
      </c>
      <c r="M246" s="133" t="str">
        <f t="shared" si="3"/>
        <v>OK</v>
      </c>
      <c r="N246" s="134"/>
    </row>
    <row r="247" spans="1:14" x14ac:dyDescent="0.25">
      <c r="A247" s="125" t="s">
        <v>1813</v>
      </c>
      <c r="B247" s="126" t="s">
        <v>1376</v>
      </c>
      <c r="C247" s="127" t="s">
        <v>502</v>
      </c>
      <c r="D247" s="128" t="s">
        <v>1377</v>
      </c>
      <c r="E247" s="132" t="s">
        <v>544</v>
      </c>
      <c r="F247" s="130" t="s">
        <v>502</v>
      </c>
      <c r="G247" s="128" t="s">
        <v>996</v>
      </c>
      <c r="H247" s="131" t="str">
        <f>IF(OR(AND('CE2'!Z21="",'CE2'!AA21=""),AND('CE2'!Z22="",'CE2'!AA22=""),AND('CE2'!AA21="X",'CE2'!AA22="X"),AND('CE2'!AA21="Q",'CE2'!AA22="Q"),OR('CE2'!AA21="M",'CE2'!AA22="M")),"",SUM('CE2'!Z21,'CE2'!Z22))</f>
        <v/>
      </c>
      <c r="I247" s="131" t="str">
        <f>IF(AND(OR(AND('CE2'!AA21="Q",'CE2'!AA22="Q"),AND('CE2'!AA21="X",'CE2'!AA22="X")),SUM('CE2'!Z21,'CE2'!Z22)=0,ISNUMBER('CE2'!Z23)),"",IF(OR('CE2'!AA21="M",'CE2'!AA22="M"),"M",IF(AND('CE2'!AA21='CE2'!AA22,OR('CE2'!AA21="X",'CE2'!AA21="W",'CE2'!AA21="Q",'CE2'!AA21="U",'CE2'!AA21="Z")),UPPER('CE2'!AA21),"")))</f>
        <v/>
      </c>
      <c r="J247" s="132" t="s">
        <v>544</v>
      </c>
      <c r="K247" s="131" t="str">
        <f>IF(AND(ISBLANK('CE2'!Z23),$L$247&lt;&gt;"Z"),"",'CE2'!Z23)</f>
        <v/>
      </c>
      <c r="L247" s="131" t="str">
        <f>IF(ISBLANK('CE2'!AA23),"",'CE2'!AA23)</f>
        <v/>
      </c>
      <c r="M247" s="133" t="str">
        <f t="shared" si="3"/>
        <v>OK</v>
      </c>
      <c r="N247" s="134"/>
    </row>
    <row r="248" spans="1:14" x14ac:dyDescent="0.25">
      <c r="A248" s="125" t="s">
        <v>1813</v>
      </c>
      <c r="B248" s="126" t="s">
        <v>1378</v>
      </c>
      <c r="C248" s="127" t="s">
        <v>998</v>
      </c>
      <c r="D248" s="128" t="s">
        <v>1379</v>
      </c>
      <c r="E248" s="132" t="s">
        <v>544</v>
      </c>
      <c r="F248" s="130" t="s">
        <v>998</v>
      </c>
      <c r="G248" s="128" t="s">
        <v>575</v>
      </c>
      <c r="H248" s="131" t="str">
        <f>IF(OR(SUMPRODUCT(--('CE3'!T13:'CE3'!T15=""),--('CE3'!U13:'CE3'!U15=""))&gt;0,COUNTIF('CE3'!U13:'CE3'!U15,"X")=3,COUNTIF('CE3'!U13:'CE3'!U15,"Q")=3,COUNTIF('CE3'!U13:'CE3'!U15,"M")&gt;0),"",SUM('CE3'!T13:'CE3'!T15))</f>
        <v/>
      </c>
      <c r="I248" s="131" t="str">
        <f>IF(AND(OR(COUNTIF('CE3'!U13:'CE3'!U15,"Q")=3,COUNTIF('CE3'!U13:'CE3'!U15,"X")=3),SUM('CE3'!T13:'CE3'!T15)=0,ISNUMBER('CE3'!T16)),"",IF(COUNTIF('CE3'!U13:'CE3'!U15,"M")&gt;0,"M",IF(AND(COUNTIF('CE3'!U13:'CE3'!U15,'CE3'!U13)=3,OR('CE3'!U13="X",'CE3'!U13="W",'CE3'!U13="Q",'CE3'!U13="U",'CE3'!U13="Z")),UPPER('CE3'!U13),"")))</f>
        <v/>
      </c>
      <c r="J248" s="132" t="s">
        <v>544</v>
      </c>
      <c r="K248" s="131" t="str">
        <f>IF(AND(ISBLANK('CE3'!T16),$L$248&lt;&gt;"Z"),"",'CE3'!T16)</f>
        <v/>
      </c>
      <c r="L248" s="131" t="str">
        <f>IF(ISBLANK('CE3'!U16),"",'CE3'!U16)</f>
        <v/>
      </c>
      <c r="M248" s="133" t="str">
        <f t="shared" si="3"/>
        <v>OK</v>
      </c>
      <c r="N248" s="134"/>
    </row>
    <row r="249" spans="1:14" x14ac:dyDescent="0.25">
      <c r="A249" s="125" t="s">
        <v>1813</v>
      </c>
      <c r="B249" s="126" t="s">
        <v>1380</v>
      </c>
      <c r="C249" s="127" t="s">
        <v>998</v>
      </c>
      <c r="D249" s="128" t="s">
        <v>1381</v>
      </c>
      <c r="E249" s="132" t="s">
        <v>544</v>
      </c>
      <c r="F249" s="130" t="s">
        <v>998</v>
      </c>
      <c r="G249" s="128" t="s">
        <v>1079</v>
      </c>
      <c r="H249" s="131" t="str">
        <f>IF(OR(SUMPRODUCT(--('CE3'!T18:'CE3'!T21=""),--('CE3'!U18:'CE3'!U21=""))&gt;0,COUNTIF('CE3'!U18:'CE3'!U21,"X")=4,COUNTIF('CE3'!U18:'CE3'!U21,"Q")=4,COUNTIF('CE3'!U18:'CE3'!U21,"M")&gt;0),"",SUM('CE3'!T18:'CE3'!T21))</f>
        <v/>
      </c>
      <c r="I249" s="131" t="str">
        <f>IF(AND(OR(COUNTIF('CE3'!U18:'CE3'!U21,"Q")=4,COUNTIF('CE3'!U18:'CE3'!U21,"X")=4),SUM('CE3'!T18:'CE3'!T21)=0,ISNUMBER('CE3'!T22)),"",IF(COUNTIF('CE3'!U18:'CE3'!U21,"M")&gt;0,"M",IF(AND(COUNTIF('CE3'!U18:'CE3'!U21,'CE3'!U18)=4,OR('CE3'!U18="X",'CE3'!U18="W",'CE3'!U18="Q",'CE3'!U18="U",'CE3'!U18="Z")),UPPER('CE3'!U18),"")))</f>
        <v/>
      </c>
      <c r="J249" s="132" t="s">
        <v>544</v>
      </c>
      <c r="K249" s="131" t="str">
        <f>IF(AND(ISBLANK('CE3'!T22),$L$249&lt;&gt;"Z"),"",'CE3'!T22)</f>
        <v/>
      </c>
      <c r="L249" s="131" t="str">
        <f>IF(ISBLANK('CE3'!U22),"",'CE3'!U22)</f>
        <v/>
      </c>
      <c r="M249" s="133" t="str">
        <f t="shared" si="3"/>
        <v>OK</v>
      </c>
      <c r="N249" s="134"/>
    </row>
    <row r="250" spans="1:14" x14ac:dyDescent="0.25">
      <c r="A250" s="125" t="s">
        <v>1813</v>
      </c>
      <c r="B250" s="126" t="s">
        <v>1382</v>
      </c>
      <c r="C250" s="127" t="s">
        <v>998</v>
      </c>
      <c r="D250" s="128" t="s">
        <v>1383</v>
      </c>
      <c r="E250" s="132" t="s">
        <v>544</v>
      </c>
      <c r="F250" s="130" t="s">
        <v>998</v>
      </c>
      <c r="G250" s="128" t="s">
        <v>1081</v>
      </c>
      <c r="H250" s="131" t="str">
        <f>IF(OR(SUMPRODUCT(--('CE3'!T24:'CE3'!T28=""),--('CE3'!U24:'CE3'!U28=""))&gt;0,COUNTIF('CE3'!U24:'CE3'!U28,"X")=5,COUNTIF('CE3'!U24:'CE3'!U28,"Q")=5,COUNTIF('CE3'!U24:'CE3'!U28,"M")&gt;0),"",SUM('CE3'!T24:'CE3'!T28))</f>
        <v/>
      </c>
      <c r="I250" s="131" t="str">
        <f>IF(AND(OR(COUNTIF('CE3'!U24:'CE3'!U28,"Q")=5,COUNTIF('CE3'!U24:'CE3'!U28,"X")=5),SUM('CE3'!T24:'CE3'!T28)=0,ISNUMBER('CE3'!T29)),"",IF(COUNTIF('CE3'!U24:'CE3'!U28,"M")&gt;0,"M",IF(AND(COUNTIF('CE3'!U24:'CE3'!U28,'CE3'!U24)=5,OR('CE3'!U24="X",'CE3'!U24="W",'CE3'!U24="Q",'CE3'!U24="U",'CE3'!U24="Z")),UPPER('CE3'!U24),"")))</f>
        <v/>
      </c>
      <c r="J250" s="132" t="s">
        <v>544</v>
      </c>
      <c r="K250" s="131" t="str">
        <f>IF(AND(ISBLANK('CE3'!T29),$L$250&lt;&gt;"Z"),"",'CE3'!T29)</f>
        <v/>
      </c>
      <c r="L250" s="131" t="str">
        <f>IF(ISBLANK('CE3'!U29),"",'CE3'!U29)</f>
        <v/>
      </c>
      <c r="M250" s="133" t="str">
        <f t="shared" si="3"/>
        <v>OK</v>
      </c>
      <c r="N250" s="134"/>
    </row>
    <row r="251" spans="1:14" x14ac:dyDescent="0.25">
      <c r="A251" s="125" t="s">
        <v>1813</v>
      </c>
      <c r="B251" s="126" t="s">
        <v>1384</v>
      </c>
      <c r="C251" s="127" t="s">
        <v>998</v>
      </c>
      <c r="D251" s="128" t="s">
        <v>1385</v>
      </c>
      <c r="E251" s="132" t="s">
        <v>544</v>
      </c>
      <c r="F251" s="130" t="s">
        <v>998</v>
      </c>
      <c r="G251" s="128" t="s">
        <v>576</v>
      </c>
      <c r="H251" s="131" t="str">
        <f>IF(OR(SUMPRODUCT(--('CE3'!W13:'CE3'!W15=""),--('CE3'!X13:'CE3'!X15=""))&gt;0,COUNTIF('CE3'!X13:'CE3'!X15,"X")=3,COUNTIF('CE3'!X13:'CE3'!X15,"Q")=3,COUNTIF('CE3'!X13:'CE3'!X15,"M")&gt;0),"",SUM('CE3'!W13:'CE3'!W15))</f>
        <v/>
      </c>
      <c r="I251" s="131" t="str">
        <f>IF(AND(OR(COUNTIF('CE3'!X13:'CE3'!X15,"Q")=3,COUNTIF('CE3'!X13:'CE3'!X15,"X")=3),SUM('CE3'!W13:'CE3'!W15)=0,ISNUMBER('CE3'!W16)),"",IF(COUNTIF('CE3'!X13:'CE3'!X15,"M")&gt;0,"M",IF(AND(COUNTIF('CE3'!X13:'CE3'!X15,'CE3'!X13)=3,OR('CE3'!X13="X",'CE3'!X13="W",'CE3'!X13="Q",'CE3'!X13="U",'CE3'!X13="Z")),UPPER('CE3'!X13),"")))</f>
        <v/>
      </c>
      <c r="J251" s="132" t="s">
        <v>544</v>
      </c>
      <c r="K251" s="131" t="str">
        <f>IF(AND(ISBLANK('CE3'!W16),$L$251&lt;&gt;"Z"),"",'CE3'!W16)</f>
        <v/>
      </c>
      <c r="L251" s="131" t="str">
        <f>IF(ISBLANK('CE3'!X16),"",'CE3'!X16)</f>
        <v/>
      </c>
      <c r="M251" s="133" t="str">
        <f t="shared" si="3"/>
        <v>OK</v>
      </c>
      <c r="N251" s="134"/>
    </row>
    <row r="252" spans="1:14" x14ac:dyDescent="0.25">
      <c r="A252" s="125" t="s">
        <v>1813</v>
      </c>
      <c r="B252" s="126" t="s">
        <v>1386</v>
      </c>
      <c r="C252" s="127" t="s">
        <v>998</v>
      </c>
      <c r="D252" s="128" t="s">
        <v>1387</v>
      </c>
      <c r="E252" s="132" t="s">
        <v>544</v>
      </c>
      <c r="F252" s="130" t="s">
        <v>998</v>
      </c>
      <c r="G252" s="128" t="s">
        <v>1084</v>
      </c>
      <c r="H252" s="131" t="str">
        <f>IF(OR(SUMPRODUCT(--('CE3'!W18:'CE3'!W21=""),--('CE3'!X18:'CE3'!X21=""))&gt;0,COUNTIF('CE3'!X18:'CE3'!X21,"X")=4,COUNTIF('CE3'!X18:'CE3'!X21,"Q")=4,COUNTIF('CE3'!X18:'CE3'!X21,"M")&gt;0),"",SUM('CE3'!W18:'CE3'!W21))</f>
        <v/>
      </c>
      <c r="I252" s="131" t="str">
        <f>IF(AND(OR(COUNTIF('CE3'!X18:'CE3'!X21,"Q")=4,COUNTIF('CE3'!X18:'CE3'!X21,"X")=4),SUM('CE3'!W18:'CE3'!W21)=0,ISNUMBER('CE3'!W22)),"",IF(COUNTIF('CE3'!X18:'CE3'!X21,"M")&gt;0,"M",IF(AND(COUNTIF('CE3'!X18:'CE3'!X21,'CE3'!X18)=4,OR('CE3'!X18="X",'CE3'!X18="W",'CE3'!X18="Q",'CE3'!X18="U",'CE3'!X18="Z")),UPPER('CE3'!X18),"")))</f>
        <v/>
      </c>
      <c r="J252" s="132" t="s">
        <v>544</v>
      </c>
      <c r="K252" s="131" t="str">
        <f>IF(AND(ISBLANK('CE3'!W22),$L$252&lt;&gt;"Z"),"",'CE3'!W22)</f>
        <v/>
      </c>
      <c r="L252" s="131" t="str">
        <f>IF(ISBLANK('CE3'!X22),"",'CE3'!X22)</f>
        <v/>
      </c>
      <c r="M252" s="133" t="str">
        <f t="shared" si="3"/>
        <v>OK</v>
      </c>
      <c r="N252" s="134"/>
    </row>
    <row r="253" spans="1:14" x14ac:dyDescent="0.25">
      <c r="A253" s="125" t="s">
        <v>1813</v>
      </c>
      <c r="B253" s="126" t="s">
        <v>1388</v>
      </c>
      <c r="C253" s="127" t="s">
        <v>998</v>
      </c>
      <c r="D253" s="128" t="s">
        <v>1389</v>
      </c>
      <c r="E253" s="132" t="s">
        <v>544</v>
      </c>
      <c r="F253" s="130" t="s">
        <v>998</v>
      </c>
      <c r="G253" s="128" t="s">
        <v>1086</v>
      </c>
      <c r="H253" s="131" t="str">
        <f>IF(OR(SUMPRODUCT(--('CE3'!W24:'CE3'!W28=""),--('CE3'!X24:'CE3'!X28=""))&gt;0,COUNTIF('CE3'!X24:'CE3'!X28,"X")=5,COUNTIF('CE3'!X24:'CE3'!X28,"Q")=5,COUNTIF('CE3'!X24:'CE3'!X28,"M")&gt;0),"",SUM('CE3'!W24:'CE3'!W28))</f>
        <v/>
      </c>
      <c r="I253" s="131" t="str">
        <f>IF(AND(OR(COUNTIF('CE3'!X24:'CE3'!X28,"Q")=5,COUNTIF('CE3'!X24:'CE3'!X28,"X")=5),SUM('CE3'!W24:'CE3'!W28)=0,ISNUMBER('CE3'!W29)),"",IF(COUNTIF('CE3'!X24:'CE3'!X28,"M")&gt;0,"M",IF(AND(COUNTIF('CE3'!X24:'CE3'!X28,'CE3'!X24)=5,OR('CE3'!X24="X",'CE3'!X24="W",'CE3'!X24="Q",'CE3'!X24="U",'CE3'!X24="Z")),UPPER('CE3'!X24),"")))</f>
        <v/>
      </c>
      <c r="J253" s="132" t="s">
        <v>544</v>
      </c>
      <c r="K253" s="131" t="str">
        <f>IF(AND(ISBLANK('CE3'!W29),$L$253&lt;&gt;"Z"),"",'CE3'!W29)</f>
        <v/>
      </c>
      <c r="L253" s="131" t="str">
        <f>IF(ISBLANK('CE3'!X29),"",'CE3'!X29)</f>
        <v/>
      </c>
      <c r="M253" s="133" t="str">
        <f t="shared" si="3"/>
        <v>OK</v>
      </c>
      <c r="N253" s="134"/>
    </row>
    <row r="254" spans="1:14" x14ac:dyDescent="0.25">
      <c r="A254" s="125" t="s">
        <v>1813</v>
      </c>
      <c r="B254" s="126" t="s">
        <v>1390</v>
      </c>
      <c r="C254" s="127" t="s">
        <v>998</v>
      </c>
      <c r="D254" s="128" t="s">
        <v>1391</v>
      </c>
      <c r="E254" s="132" t="s">
        <v>544</v>
      </c>
      <c r="F254" s="130" t="s">
        <v>998</v>
      </c>
      <c r="G254" s="128" t="s">
        <v>1014</v>
      </c>
      <c r="H254" s="131" t="str">
        <f>IF(OR(AND('CE3'!T13="",'CE3'!U13=""),AND('CE3'!W13="",'CE3'!X13=""),AND('CE3'!U13="X",'CE3'!X13="X"),AND('CE3'!U13="Q",'CE3'!X13="Q"),OR('CE3'!U13="M",'CE3'!X13="M")),"",SUM('CE3'!T13,'CE3'!W13))</f>
        <v/>
      </c>
      <c r="I254" s="131" t="str">
        <f xml:space="preserve"> IF(AND(OR(AND('CE3'!U13="Q",'CE3'!X13="Q"),AND('CE3'!U13="X",'CE3'!X13="X")),SUM('CE3'!T13,'CE3'!W13)=0,ISNUMBER('CE3'!Z13)),"",IF(OR('CE3'!U13="M",'CE3'!X13="M"),"M",IF(AND('CE3'!U13='CE3'!X13,OR('CE3'!U13="X",'CE3'!U13="W",'CE3'!U13="Q",'CE3'!U13="U",'CE3'!U13="Z")),UPPER( 'CE3'!U13),"")))</f>
        <v/>
      </c>
      <c r="J254" s="132" t="s">
        <v>544</v>
      </c>
      <c r="K254" s="131" t="str">
        <f>IF(AND(ISBLANK('CE3'!Z13),$L$254&lt;&gt;"Z"),"",'CE3'!Z13)</f>
        <v/>
      </c>
      <c r="L254" s="131" t="str">
        <f>IF(ISBLANK('CE3'!AA13),"",'CE3'!AA13)</f>
        <v/>
      </c>
      <c r="M254" s="133" t="str">
        <f t="shared" si="3"/>
        <v>OK</v>
      </c>
      <c r="N254" s="134"/>
    </row>
    <row r="255" spans="1:14" x14ac:dyDescent="0.25">
      <c r="A255" s="125" t="s">
        <v>1813</v>
      </c>
      <c r="B255" s="126" t="s">
        <v>1392</v>
      </c>
      <c r="C255" s="127" t="s">
        <v>998</v>
      </c>
      <c r="D255" s="128" t="s">
        <v>1393</v>
      </c>
      <c r="E255" s="132" t="s">
        <v>544</v>
      </c>
      <c r="F255" s="130" t="s">
        <v>998</v>
      </c>
      <c r="G255" s="128" t="s">
        <v>1017</v>
      </c>
      <c r="H255" s="131" t="str">
        <f>IF(OR(AND('CE3'!T14="",'CE3'!U14=""),AND('CE3'!W14="",'CE3'!X14=""),AND('CE3'!U14="X",'CE3'!X14="X"),AND('CE3'!U14="Q",'CE3'!X14="Q"),OR('CE3'!U14="M",'CE3'!X14="M")),"",SUM('CE3'!T14,'CE3'!W14))</f>
        <v/>
      </c>
      <c r="I255" s="131" t="str">
        <f xml:space="preserve"> IF(AND(OR(AND('CE3'!U14="Q",'CE3'!X14="Q"),AND('CE3'!U14="X",'CE3'!X14="X")),SUM('CE3'!T14,'CE3'!W14)=0,ISNUMBER('CE3'!Z14)),"",IF(OR('CE3'!U14="M",'CE3'!X14="M"),"M",IF(AND('CE3'!U14='CE3'!X14,OR('CE3'!U14="X",'CE3'!U14="W",'CE3'!U14="Q",'CE3'!U14="U",'CE3'!U14="Z")),UPPER( 'CE3'!U14),"")))</f>
        <v/>
      </c>
      <c r="J255" s="132" t="s">
        <v>544</v>
      </c>
      <c r="K255" s="131" t="str">
        <f>IF(AND(ISBLANK('CE3'!Z14),$L$255&lt;&gt;"Z"),"",'CE3'!Z14)</f>
        <v/>
      </c>
      <c r="L255" s="131" t="str">
        <f>IF(ISBLANK('CE3'!AA14),"",'CE3'!AA14)</f>
        <v/>
      </c>
      <c r="M255" s="133" t="str">
        <f t="shared" si="3"/>
        <v>OK</v>
      </c>
      <c r="N255" s="134"/>
    </row>
    <row r="256" spans="1:14" x14ac:dyDescent="0.25">
      <c r="A256" s="125" t="s">
        <v>1813</v>
      </c>
      <c r="B256" s="126" t="s">
        <v>1394</v>
      </c>
      <c r="C256" s="127" t="s">
        <v>998</v>
      </c>
      <c r="D256" s="128" t="s">
        <v>1395</v>
      </c>
      <c r="E256" s="132" t="s">
        <v>544</v>
      </c>
      <c r="F256" s="130" t="s">
        <v>998</v>
      </c>
      <c r="G256" s="128" t="s">
        <v>563</v>
      </c>
      <c r="H256" s="131" t="str">
        <f>IF(OR(AND('CE3'!T15="",'CE3'!U15=""),AND('CE3'!W15="",'CE3'!X15=""),AND('CE3'!U15="X",'CE3'!X15="X"),AND('CE3'!U15="Q",'CE3'!X15="Q"),OR('CE3'!U15="M",'CE3'!X15="M")),"",SUM('CE3'!T15,'CE3'!W15))</f>
        <v/>
      </c>
      <c r="I256" s="131" t="str">
        <f xml:space="preserve"> IF(AND(OR(AND('CE3'!U15="Q",'CE3'!X15="Q"),AND('CE3'!U15="X",'CE3'!X15="X")),SUM('CE3'!T15,'CE3'!W15)=0,ISNUMBER('CE3'!Z15)),"",IF(OR('CE3'!U15="M",'CE3'!X15="M"),"M",IF(AND('CE3'!U15='CE3'!X15,OR('CE3'!U15="X",'CE3'!U15="W",'CE3'!U15="Q",'CE3'!U15="U",'CE3'!U15="Z")),UPPER( 'CE3'!U15),"")))</f>
        <v/>
      </c>
      <c r="J256" s="132" t="s">
        <v>544</v>
      </c>
      <c r="K256" s="131" t="str">
        <f>IF(AND(ISBLANK('CE3'!Z15),$L$256&lt;&gt;"Z"),"",'CE3'!Z15)</f>
        <v/>
      </c>
      <c r="L256" s="131" t="str">
        <f>IF(ISBLANK('CE3'!AA15),"",'CE3'!AA15)</f>
        <v/>
      </c>
      <c r="M256" s="133" t="str">
        <f t="shared" si="3"/>
        <v>OK</v>
      </c>
      <c r="N256" s="134"/>
    </row>
    <row r="257" spans="1:14" x14ac:dyDescent="0.25">
      <c r="A257" s="125" t="s">
        <v>1813</v>
      </c>
      <c r="B257" s="126" t="s">
        <v>1396</v>
      </c>
      <c r="C257" s="127" t="s">
        <v>998</v>
      </c>
      <c r="D257" s="128" t="s">
        <v>1397</v>
      </c>
      <c r="E257" s="132" t="s">
        <v>544</v>
      </c>
      <c r="F257" s="130" t="s">
        <v>998</v>
      </c>
      <c r="G257" s="128" t="s">
        <v>577</v>
      </c>
      <c r="H257" s="131" t="str">
        <f>IF(OR(SUMPRODUCT(--('CE3'!Z13:'CE3'!Z15=""),--('CE3'!AA13:'CE3'!AA15=""))&gt;0,COUNTIF('CE3'!AA13:'CE3'!AA15,"X")=3,COUNTIF('CE3'!AA13:'CE3'!AA15,"Q")=3,COUNTIF('CE3'!AA13:'CE3'!AA15,"M")&gt;0),"",SUM('CE3'!Z13:'CE3'!Z15))</f>
        <v/>
      </c>
      <c r="I257" s="131" t="str">
        <f>IF(AND(OR(COUNTIF('CE3'!AA13:'CE3'!AA15,"Q")=3,COUNTIF('CE3'!AA13:'CE3'!AA15,"X")=3),SUM('CE3'!Z13:'CE3'!Z15)=0,ISNUMBER('CE3'!Z16)),"",IF(COUNTIF('CE3'!AA13:'CE3'!AA15,"M")&gt;0,"M",IF(AND(COUNTIF('CE3'!AA13:'CE3'!AA15,'CE3'!AA13)=3,OR('CE3'!AA13="X",'CE3'!AA13="W",'CE3'!AA13="Q",'CE3'!AA13="U",'CE3'!AA13="Z")),UPPER('CE3'!AA13),"")))</f>
        <v/>
      </c>
      <c r="J257" s="132" t="s">
        <v>544</v>
      </c>
      <c r="K257" s="131" t="str">
        <f>IF(AND(ISBLANK('CE3'!Z16),$L$257&lt;&gt;"Z"),"",'CE3'!Z16)</f>
        <v/>
      </c>
      <c r="L257" s="131" t="str">
        <f>IF(ISBLANK('CE3'!AA16),"",'CE3'!AA16)</f>
        <v/>
      </c>
      <c r="M257" s="133" t="str">
        <f t="shared" si="3"/>
        <v>OK</v>
      </c>
      <c r="N257" s="134"/>
    </row>
    <row r="258" spans="1:14" x14ac:dyDescent="0.25">
      <c r="A258" s="125" t="s">
        <v>1813</v>
      </c>
      <c r="B258" s="126" t="s">
        <v>1398</v>
      </c>
      <c r="C258" s="127" t="s">
        <v>998</v>
      </c>
      <c r="D258" s="128" t="s">
        <v>1399</v>
      </c>
      <c r="E258" s="132" t="s">
        <v>544</v>
      </c>
      <c r="F258" s="130" t="s">
        <v>998</v>
      </c>
      <c r="G258" s="128" t="s">
        <v>564</v>
      </c>
      <c r="H258" s="131" t="str">
        <f>IF(OR(AND('CE3'!T18="",'CE3'!U18=""),AND('CE3'!W18="",'CE3'!X18=""),AND('CE3'!U18="X",'CE3'!X18="X"),AND('CE3'!U18="Q",'CE3'!X18="Q"),OR('CE3'!U18="M",'CE3'!X18="M")),"",SUM('CE3'!T18,'CE3'!W18))</f>
        <v/>
      </c>
      <c r="I258" s="131" t="str">
        <f xml:space="preserve"> IF(AND(OR(AND('CE3'!U18="Q",'CE3'!X18="Q"),AND('CE3'!U18="X",'CE3'!X18="X")),SUM('CE3'!T18,'CE3'!W18)=0,ISNUMBER('CE3'!Z18)),"",IF(OR('CE3'!U18="M",'CE3'!X18="M"),"M",IF(AND('CE3'!U18='CE3'!X18,OR('CE3'!U18="X",'CE3'!U18="W",'CE3'!U18="Q",'CE3'!U18="U",'CE3'!U18="Z")),UPPER( 'CE3'!U18),"")))</f>
        <v/>
      </c>
      <c r="J258" s="132" t="s">
        <v>544</v>
      </c>
      <c r="K258" s="131" t="str">
        <f>IF(AND(ISBLANK('CE3'!Z18),$L$258&lt;&gt;"Z"),"",'CE3'!Z18)</f>
        <v/>
      </c>
      <c r="L258" s="131" t="str">
        <f>IF(ISBLANK('CE3'!AA18),"",'CE3'!AA18)</f>
        <v/>
      </c>
      <c r="M258" s="133" t="str">
        <f t="shared" si="3"/>
        <v>OK</v>
      </c>
      <c r="N258" s="134"/>
    </row>
    <row r="259" spans="1:14" x14ac:dyDescent="0.25">
      <c r="A259" s="125" t="s">
        <v>1813</v>
      </c>
      <c r="B259" s="126" t="s">
        <v>1400</v>
      </c>
      <c r="C259" s="127" t="s">
        <v>998</v>
      </c>
      <c r="D259" s="128" t="s">
        <v>1401</v>
      </c>
      <c r="E259" s="132" t="s">
        <v>544</v>
      </c>
      <c r="F259" s="130" t="s">
        <v>998</v>
      </c>
      <c r="G259" s="128" t="s">
        <v>1004</v>
      </c>
      <c r="H259" s="131" t="str">
        <f>IF(OR(AND('CE3'!T19="",'CE3'!U19=""),AND('CE3'!W19="",'CE3'!X19=""),AND('CE3'!U19="X",'CE3'!X19="X"),AND('CE3'!U19="Q",'CE3'!X19="Q"),OR('CE3'!U19="M",'CE3'!X19="M")),"",SUM('CE3'!T19,'CE3'!W19))</f>
        <v/>
      </c>
      <c r="I259" s="131" t="str">
        <f xml:space="preserve"> IF(AND(OR(AND('CE3'!U19="Q",'CE3'!X19="Q"),AND('CE3'!U19="X",'CE3'!X19="X")),SUM('CE3'!T19,'CE3'!W19)=0,ISNUMBER('CE3'!Z19)),"",IF(OR('CE3'!U19="M",'CE3'!X19="M"),"M",IF(AND('CE3'!U19='CE3'!X19,OR('CE3'!U19="X",'CE3'!U19="W",'CE3'!U19="Q",'CE3'!U19="U",'CE3'!U19="Z")),UPPER( 'CE3'!U19),"")))</f>
        <v/>
      </c>
      <c r="J259" s="132" t="s">
        <v>544</v>
      </c>
      <c r="K259" s="131" t="str">
        <f>IF(AND(ISBLANK('CE3'!Z19),$L$259&lt;&gt;"Z"),"",'CE3'!Z19)</f>
        <v/>
      </c>
      <c r="L259" s="131" t="str">
        <f>IF(ISBLANK('CE3'!AA19),"",'CE3'!AA19)</f>
        <v/>
      </c>
      <c r="M259" s="133" t="str">
        <f t="shared" si="3"/>
        <v>OK</v>
      </c>
      <c r="N259" s="134"/>
    </row>
    <row r="260" spans="1:14" x14ac:dyDescent="0.25">
      <c r="A260" s="125" t="s">
        <v>1813</v>
      </c>
      <c r="B260" s="126" t="s">
        <v>1402</v>
      </c>
      <c r="C260" s="127" t="s">
        <v>998</v>
      </c>
      <c r="D260" s="128" t="s">
        <v>1403</v>
      </c>
      <c r="E260" s="132" t="s">
        <v>544</v>
      </c>
      <c r="F260" s="130" t="s">
        <v>998</v>
      </c>
      <c r="G260" s="128" t="s">
        <v>1008</v>
      </c>
      <c r="H260" s="131" t="str">
        <f>IF(OR(AND('CE3'!T20="",'CE3'!U20=""),AND('CE3'!W20="",'CE3'!X20=""),AND('CE3'!U20="X",'CE3'!X20="X"),AND('CE3'!U20="Q",'CE3'!X20="Q"),OR('CE3'!U20="M",'CE3'!X20="M")),"",SUM('CE3'!T20,'CE3'!W20))</f>
        <v/>
      </c>
      <c r="I260" s="131" t="str">
        <f xml:space="preserve"> IF(AND(OR(AND('CE3'!U20="Q",'CE3'!X20="Q"),AND('CE3'!U20="X",'CE3'!X20="X")),SUM('CE3'!T20,'CE3'!W20)=0,ISNUMBER('CE3'!Z20)),"",IF(OR('CE3'!U20="M",'CE3'!X20="M"),"M",IF(AND('CE3'!U20='CE3'!X20,OR('CE3'!U20="X",'CE3'!U20="W",'CE3'!U20="Q",'CE3'!U20="U",'CE3'!U20="Z")),UPPER( 'CE3'!U20),"")))</f>
        <v/>
      </c>
      <c r="J260" s="132" t="s">
        <v>544</v>
      </c>
      <c r="K260" s="131" t="str">
        <f>IF(AND(ISBLANK('CE3'!Z20),$L$260&lt;&gt;"Z"),"",'CE3'!Z20)</f>
        <v/>
      </c>
      <c r="L260" s="131" t="str">
        <f>IF(ISBLANK('CE3'!AA20),"",'CE3'!AA20)</f>
        <v/>
      </c>
      <c r="M260" s="133" t="str">
        <f t="shared" si="3"/>
        <v>OK</v>
      </c>
      <c r="N260" s="134"/>
    </row>
    <row r="261" spans="1:14" x14ac:dyDescent="0.25">
      <c r="A261" s="125" t="s">
        <v>1813</v>
      </c>
      <c r="B261" s="126" t="s">
        <v>1404</v>
      </c>
      <c r="C261" s="127" t="s">
        <v>998</v>
      </c>
      <c r="D261" s="128" t="s">
        <v>1373</v>
      </c>
      <c r="E261" s="132" t="s">
        <v>544</v>
      </c>
      <c r="F261" s="130" t="s">
        <v>998</v>
      </c>
      <c r="G261" s="128" t="s">
        <v>565</v>
      </c>
      <c r="H261" s="131" t="str">
        <f>IF(OR(AND('CE3'!T21="",'CE3'!U21=""),AND('CE3'!W21="",'CE3'!X21=""),AND('CE3'!U21="X",'CE3'!X21="X"),AND('CE3'!U21="Q",'CE3'!X21="Q"),OR('CE3'!U21="M",'CE3'!X21="M")),"",SUM('CE3'!T21,'CE3'!W21))</f>
        <v/>
      </c>
      <c r="I261" s="131" t="str">
        <f xml:space="preserve"> IF(AND(OR(AND('CE3'!U21="Q",'CE3'!X21="Q"),AND('CE3'!U21="X",'CE3'!X21="X")),SUM('CE3'!T21,'CE3'!W21)=0,ISNUMBER('CE3'!Z21)),"",IF(OR('CE3'!U21="M",'CE3'!X21="M"),"M",IF(AND('CE3'!U21='CE3'!X21,OR('CE3'!U21="X",'CE3'!U21="W",'CE3'!U21="Q",'CE3'!U21="U",'CE3'!U21="Z")),UPPER( 'CE3'!U21),"")))</f>
        <v/>
      </c>
      <c r="J261" s="132" t="s">
        <v>544</v>
      </c>
      <c r="K261" s="131" t="str">
        <f>IF(AND(ISBLANK('CE3'!Z21),$L$261&lt;&gt;"Z"),"",'CE3'!Z21)</f>
        <v/>
      </c>
      <c r="L261" s="131" t="str">
        <f>IF(ISBLANK('CE3'!AA21),"",'CE3'!AA21)</f>
        <v/>
      </c>
      <c r="M261" s="133" t="str">
        <f t="shared" si="3"/>
        <v>OK</v>
      </c>
      <c r="N261" s="134"/>
    </row>
    <row r="262" spans="1:14" x14ac:dyDescent="0.25">
      <c r="A262" s="125" t="s">
        <v>1813</v>
      </c>
      <c r="B262" s="126" t="s">
        <v>1405</v>
      </c>
      <c r="C262" s="127" t="s">
        <v>998</v>
      </c>
      <c r="D262" s="128" t="s">
        <v>1406</v>
      </c>
      <c r="E262" s="132" t="s">
        <v>544</v>
      </c>
      <c r="F262" s="130" t="s">
        <v>998</v>
      </c>
      <c r="G262" s="128" t="s">
        <v>578</v>
      </c>
      <c r="H262" s="131" t="str">
        <f>IF(OR(SUMPRODUCT(--('CE3'!Z18:'CE3'!Z21=""),--('CE3'!AA18:'CE3'!AA21=""))&gt;0,COUNTIF('CE3'!AA18:'CE3'!AA21,"X")=4,COUNTIF('CE3'!AA18:'CE3'!AA21,"Q")=4,COUNTIF('CE3'!AA18:'CE3'!AA21,"M")&gt;0),"",SUM('CE3'!Z18:'CE3'!Z21))</f>
        <v/>
      </c>
      <c r="I262" s="131" t="str">
        <f>IF(AND(OR(COUNTIF('CE3'!AA18:'CE3'!AA21,"Q")=4,COUNTIF('CE3'!AA18:'CE3'!AA21,"X")=4),SUM('CE3'!Z18:'CE3'!Z21)=0,ISNUMBER('CE3'!Z22)),"",IF(COUNTIF('CE3'!AA18:'CE3'!AA21,"M")&gt;0,"M",IF(AND(COUNTIF('CE3'!AA18:'CE3'!AA21,'CE3'!AA18)=4,OR('CE3'!AA18="X",'CE3'!AA18="W",'CE3'!AA18="Q",'CE3'!AA18="U",'CE3'!AA18="Z")),UPPER('CE3'!AA18),"")))</f>
        <v/>
      </c>
      <c r="J262" s="132" t="s">
        <v>544</v>
      </c>
      <c r="K262" s="131" t="str">
        <f>IF(AND(ISBLANK('CE3'!Z22),$L$262&lt;&gt;"Z"),"",'CE3'!Z22)</f>
        <v/>
      </c>
      <c r="L262" s="131" t="str">
        <f>IF(ISBLANK('CE3'!AA22),"",'CE3'!AA22)</f>
        <v/>
      </c>
      <c r="M262" s="133" t="str">
        <f t="shared" si="3"/>
        <v>OK</v>
      </c>
      <c r="N262" s="134"/>
    </row>
    <row r="263" spans="1:14" x14ac:dyDescent="0.25">
      <c r="A263" s="125" t="s">
        <v>1813</v>
      </c>
      <c r="B263" s="126" t="s">
        <v>1407</v>
      </c>
      <c r="C263" s="127" t="s">
        <v>998</v>
      </c>
      <c r="D263" s="128" t="s">
        <v>1408</v>
      </c>
      <c r="E263" s="132" t="s">
        <v>544</v>
      </c>
      <c r="F263" s="130" t="s">
        <v>998</v>
      </c>
      <c r="G263" s="128" t="s">
        <v>1030</v>
      </c>
      <c r="H263" s="131" t="str">
        <f>IF(OR(AND('CE3'!T24="",'CE3'!U24=""),AND('CE3'!W24="",'CE3'!X24=""),AND('CE3'!U24="X",'CE3'!X24="X"),AND('CE3'!U24="Q",'CE3'!X24="Q"),OR('CE3'!U24="M",'CE3'!X24="M")),"",SUM('CE3'!T24,'CE3'!W24))</f>
        <v/>
      </c>
      <c r="I263" s="131" t="str">
        <f xml:space="preserve"> IF(AND(OR(AND('CE3'!U24="Q",'CE3'!X24="Q"),AND('CE3'!U24="X",'CE3'!X24="X")),SUM('CE3'!T24,'CE3'!W24)=0,ISNUMBER('CE3'!Z24)),"",IF(OR('CE3'!U24="M",'CE3'!X24="M"),"M",IF(AND('CE3'!U24='CE3'!X24,OR('CE3'!U24="X",'CE3'!U24="W",'CE3'!U24="Q",'CE3'!U24="U",'CE3'!U24="Z")),UPPER( 'CE3'!U24),"")))</f>
        <v/>
      </c>
      <c r="J263" s="132" t="s">
        <v>544</v>
      </c>
      <c r="K263" s="131" t="str">
        <f>IF(AND(ISBLANK('CE3'!Z24),$L$263&lt;&gt;"Z"),"",'CE3'!Z24)</f>
        <v/>
      </c>
      <c r="L263" s="131" t="str">
        <f>IF(ISBLANK('CE3'!AA24),"",'CE3'!AA24)</f>
        <v/>
      </c>
      <c r="M263" s="133" t="str">
        <f t="shared" si="3"/>
        <v>OK</v>
      </c>
      <c r="N263" s="134"/>
    </row>
    <row r="264" spans="1:14" x14ac:dyDescent="0.25">
      <c r="A264" s="125" t="s">
        <v>1813</v>
      </c>
      <c r="B264" s="126" t="s">
        <v>1409</v>
      </c>
      <c r="C264" s="127" t="s">
        <v>998</v>
      </c>
      <c r="D264" s="128" t="s">
        <v>1410</v>
      </c>
      <c r="E264" s="132" t="s">
        <v>544</v>
      </c>
      <c r="F264" s="130" t="s">
        <v>998</v>
      </c>
      <c r="G264" s="128" t="s">
        <v>990</v>
      </c>
      <c r="H264" s="131" t="str">
        <f>IF(OR(AND('CE3'!T25="",'CE3'!U25=""),AND('CE3'!W25="",'CE3'!X25=""),AND('CE3'!U25="X",'CE3'!X25="X"),AND('CE3'!U25="Q",'CE3'!X25="Q"),OR('CE3'!U25="M",'CE3'!X25="M")),"",SUM('CE3'!T25,'CE3'!W25))</f>
        <v/>
      </c>
      <c r="I264" s="131" t="str">
        <f xml:space="preserve"> IF(AND(OR(AND('CE3'!U25="Q",'CE3'!X25="Q"),AND('CE3'!U25="X",'CE3'!X25="X")),SUM('CE3'!T25,'CE3'!W25)=0,ISNUMBER('CE3'!Z25)),"",IF(OR('CE3'!U25="M",'CE3'!X25="M"),"M",IF(AND('CE3'!U25='CE3'!X25,OR('CE3'!U25="X",'CE3'!U25="W",'CE3'!U25="Q",'CE3'!U25="U",'CE3'!U25="Z")),UPPER( 'CE3'!U25),"")))</f>
        <v/>
      </c>
      <c r="J264" s="132" t="s">
        <v>544</v>
      </c>
      <c r="K264" s="131" t="str">
        <f>IF(AND(ISBLANK('CE3'!Z25),$L$264&lt;&gt;"Z"),"",'CE3'!Z25)</f>
        <v/>
      </c>
      <c r="L264" s="131" t="str">
        <f>IF(ISBLANK('CE3'!AA25),"",'CE3'!AA25)</f>
        <v/>
      </c>
      <c r="M264" s="133" t="str">
        <f t="shared" si="3"/>
        <v>OK</v>
      </c>
      <c r="N264" s="134"/>
    </row>
    <row r="265" spans="1:14" x14ac:dyDescent="0.25">
      <c r="A265" s="125" t="s">
        <v>1813</v>
      </c>
      <c r="B265" s="126" t="s">
        <v>1411</v>
      </c>
      <c r="C265" s="127" t="s">
        <v>998</v>
      </c>
      <c r="D265" s="128" t="s">
        <v>1412</v>
      </c>
      <c r="E265" s="132" t="s">
        <v>544</v>
      </c>
      <c r="F265" s="130" t="s">
        <v>998</v>
      </c>
      <c r="G265" s="128" t="s">
        <v>992</v>
      </c>
      <c r="H265" s="131" t="str">
        <f>IF(OR(AND('CE3'!T26="",'CE3'!U26=""),AND('CE3'!W26="",'CE3'!X26=""),AND('CE3'!U26="X",'CE3'!X26="X"),AND('CE3'!U26="Q",'CE3'!X26="Q"),OR('CE3'!U26="M",'CE3'!X26="M")),"",SUM('CE3'!T26,'CE3'!W26))</f>
        <v/>
      </c>
      <c r="I265" s="131" t="str">
        <f xml:space="preserve"> IF(AND(OR(AND('CE3'!U26="Q",'CE3'!X26="Q"),AND('CE3'!U26="X",'CE3'!X26="X")),SUM('CE3'!T26,'CE3'!W26)=0,ISNUMBER('CE3'!Z26)),"",IF(OR('CE3'!U26="M",'CE3'!X26="M"),"M",IF(AND('CE3'!U26='CE3'!X26,OR('CE3'!U26="X",'CE3'!U26="W",'CE3'!U26="Q",'CE3'!U26="U",'CE3'!U26="Z")),UPPER( 'CE3'!U26),"")))</f>
        <v/>
      </c>
      <c r="J265" s="132" t="s">
        <v>544</v>
      </c>
      <c r="K265" s="131" t="str">
        <f>IF(AND(ISBLANK('CE3'!Z26),$L$265&lt;&gt;"Z"),"",'CE3'!Z26)</f>
        <v/>
      </c>
      <c r="L265" s="131" t="str">
        <f>IF(ISBLANK('CE3'!AA26),"",'CE3'!AA26)</f>
        <v/>
      </c>
      <c r="M265" s="133" t="str">
        <f t="shared" si="3"/>
        <v>OK</v>
      </c>
      <c r="N265" s="134"/>
    </row>
    <row r="266" spans="1:14" x14ac:dyDescent="0.25">
      <c r="A266" s="125" t="s">
        <v>1813</v>
      </c>
      <c r="B266" s="126" t="s">
        <v>1413</v>
      </c>
      <c r="C266" s="127" t="s">
        <v>998</v>
      </c>
      <c r="D266" s="128" t="s">
        <v>1414</v>
      </c>
      <c r="E266" s="132" t="s">
        <v>544</v>
      </c>
      <c r="F266" s="130" t="s">
        <v>998</v>
      </c>
      <c r="G266" s="128" t="s">
        <v>994</v>
      </c>
      <c r="H266" s="131" t="str">
        <f>IF(OR(AND('CE3'!T27="",'CE3'!U27=""),AND('CE3'!W27="",'CE3'!X27=""),AND('CE3'!U27="X",'CE3'!X27="X"),AND('CE3'!U27="Q",'CE3'!X27="Q"),OR('CE3'!U27="M",'CE3'!X27="M")),"",SUM('CE3'!T27,'CE3'!W27))</f>
        <v/>
      </c>
      <c r="I266" s="131" t="str">
        <f xml:space="preserve"> IF(AND(OR(AND('CE3'!U27="Q",'CE3'!X27="Q"),AND('CE3'!U27="X",'CE3'!X27="X")),SUM('CE3'!T27,'CE3'!W27)=0,ISNUMBER('CE3'!Z27)),"",IF(OR('CE3'!U27="M",'CE3'!X27="M"),"M",IF(AND('CE3'!U27='CE3'!X27,OR('CE3'!U27="X",'CE3'!U27="W",'CE3'!U27="Q",'CE3'!U27="U",'CE3'!U27="Z")),UPPER( 'CE3'!U27),"")))</f>
        <v/>
      </c>
      <c r="J266" s="132" t="s">
        <v>544</v>
      </c>
      <c r="K266" s="131" t="str">
        <f>IF(AND(ISBLANK('CE3'!Z27),$L$266&lt;&gt;"Z"),"",'CE3'!Z27)</f>
        <v/>
      </c>
      <c r="L266" s="131" t="str">
        <f>IF(ISBLANK('CE3'!AA27),"",'CE3'!AA27)</f>
        <v/>
      </c>
      <c r="M266" s="133" t="str">
        <f t="shared" si="3"/>
        <v>OK</v>
      </c>
      <c r="N266" s="134"/>
    </row>
    <row r="267" spans="1:14" x14ac:dyDescent="0.25">
      <c r="A267" s="125" t="s">
        <v>1813</v>
      </c>
      <c r="B267" s="126" t="s">
        <v>1415</v>
      </c>
      <c r="C267" s="127" t="s">
        <v>998</v>
      </c>
      <c r="D267" s="128" t="s">
        <v>1416</v>
      </c>
      <c r="E267" s="132" t="s">
        <v>544</v>
      </c>
      <c r="F267" s="130" t="s">
        <v>998</v>
      </c>
      <c r="G267" s="128" t="s">
        <v>579</v>
      </c>
      <c r="H267" s="131" t="str">
        <f>IF(OR(AND('CE3'!T28="",'CE3'!U28=""),AND('CE3'!W28="",'CE3'!X28=""),AND('CE3'!U28="X",'CE3'!X28="X"),AND('CE3'!U28="Q",'CE3'!X28="Q"),OR('CE3'!U28="M",'CE3'!X28="M")),"",SUM('CE3'!T28,'CE3'!W28))</f>
        <v/>
      </c>
      <c r="I267" s="131" t="str">
        <f xml:space="preserve"> IF(AND(OR(AND('CE3'!U28="Q",'CE3'!X28="Q"),AND('CE3'!U28="X",'CE3'!X28="X")),SUM('CE3'!T28,'CE3'!W28)=0,ISNUMBER('CE3'!Z28)),"",IF(OR('CE3'!U28="M",'CE3'!X28="M"),"M",IF(AND('CE3'!U28='CE3'!X28,OR('CE3'!U28="X",'CE3'!U28="W",'CE3'!U28="Q",'CE3'!U28="U",'CE3'!U28="Z")),UPPER( 'CE3'!U28),"")))</f>
        <v/>
      </c>
      <c r="J267" s="132" t="s">
        <v>544</v>
      </c>
      <c r="K267" s="131" t="str">
        <f>IF(AND(ISBLANK('CE3'!Z28),$L$267&lt;&gt;"Z"),"",'CE3'!Z28)</f>
        <v/>
      </c>
      <c r="L267" s="131" t="str">
        <f>IF(ISBLANK('CE3'!AA28),"",'CE3'!AA28)</f>
        <v/>
      </c>
      <c r="M267" s="133" t="str">
        <f t="shared" si="3"/>
        <v>OK</v>
      </c>
      <c r="N267" s="134"/>
    </row>
    <row r="268" spans="1:14" x14ac:dyDescent="0.25">
      <c r="A268" s="125" t="s">
        <v>1813</v>
      </c>
      <c r="B268" s="126" t="s">
        <v>1417</v>
      </c>
      <c r="C268" s="127" t="s">
        <v>998</v>
      </c>
      <c r="D268" s="128" t="s">
        <v>1418</v>
      </c>
      <c r="E268" s="132" t="s">
        <v>544</v>
      </c>
      <c r="F268" s="130" t="s">
        <v>998</v>
      </c>
      <c r="G268" s="128" t="s">
        <v>1026</v>
      </c>
      <c r="H268" s="131" t="str">
        <f>IF(OR(SUMPRODUCT(--('CE3'!Z24:'CE3'!Z28=""),--('CE3'!AA24:'CE3'!AA28=""))&gt;0,COUNTIF('CE3'!AA24:'CE3'!AA28,"X")=5,COUNTIF('CE3'!AA24:'CE3'!AA28,"Q")=5,COUNTIF('CE3'!AA24:'CE3'!AA28,"M")&gt;0),"",SUM('CE3'!Z24:'CE3'!Z28))</f>
        <v/>
      </c>
      <c r="I268" s="131" t="str">
        <f>IF(AND(OR(COUNTIF('CE3'!AA24:'CE3'!AA28,"Q")=5,COUNTIF('CE3'!AA24:'CE3'!AA28,"X")=5),SUM('CE3'!Z24:'CE3'!Z28)=0,ISNUMBER('CE3'!Z29)),"",IF(COUNTIF('CE3'!AA24:'CE3'!AA28,"M")&gt;0,"M",IF(AND(COUNTIF('CE3'!AA24:'CE3'!AA28,'CE3'!AA24)=5,OR('CE3'!AA24="X",'CE3'!AA24="W",'CE3'!AA24="Q",'CE3'!AA24="U",'CE3'!AA24="Z")),UPPER('CE3'!AA24),"")))</f>
        <v/>
      </c>
      <c r="J268" s="132" t="s">
        <v>544</v>
      </c>
      <c r="K268" s="131" t="str">
        <f>IF(AND(ISBLANK('CE3'!Z29),$L$268&lt;&gt;"Z"),"",'CE3'!Z29)</f>
        <v/>
      </c>
      <c r="L268" s="131" t="str">
        <f>IF(ISBLANK('CE3'!AA29),"",'CE3'!AA29)</f>
        <v/>
      </c>
      <c r="M268" s="133" t="str">
        <f t="shared" si="3"/>
        <v>OK</v>
      </c>
      <c r="N268" s="134"/>
    </row>
    <row r="269" spans="1:14" x14ac:dyDescent="0.25">
      <c r="A269" s="125" t="s">
        <v>1813</v>
      </c>
      <c r="B269" s="126" t="s">
        <v>1419</v>
      </c>
      <c r="C269" s="127" t="s">
        <v>998</v>
      </c>
      <c r="D269" s="128" t="s">
        <v>1420</v>
      </c>
      <c r="E269" s="132" t="s">
        <v>544</v>
      </c>
      <c r="F269" s="130" t="s">
        <v>998</v>
      </c>
      <c r="G269" s="128" t="s">
        <v>570</v>
      </c>
      <c r="H269" s="131" t="str">
        <f>IF(OR(SUMPRODUCT(--('CE3'!AC13:'CE3'!AC15=""),--('CE3'!AD13:'CE3'!AD15=""))&gt;0,COUNTIF('CE3'!AD13:'CE3'!AD15,"X")=3,COUNTIF('CE3'!AD13:'CE3'!AD15,"Q")=3,COUNTIF('CE3'!AD13:'CE3'!AD15,"M")&gt;0),"",SUM('CE3'!AC13:'CE3'!AC15))</f>
        <v/>
      </c>
      <c r="I269" s="131" t="str">
        <f>IF(AND(OR(COUNTIF('CE3'!AD13:'CE3'!AD15,"Q")=3,COUNTIF('CE3'!AD13:'CE3'!AD15,"X")=3),SUM('CE3'!AC13:'CE3'!AC15)=0,ISNUMBER('CE3'!AC16)),"",IF(COUNTIF('CE3'!AD13:'CE3'!AD15,"M")&gt;0,"M",IF(AND(COUNTIF('CE3'!AD13:'CE3'!AD15,'CE3'!AD13)=3,OR('CE3'!AD13="X",'CE3'!AD13="W",'CE3'!AD13="Q",'CE3'!AD13="U",'CE3'!AD13="Z")),UPPER('CE3'!AD13),"")))</f>
        <v/>
      </c>
      <c r="J269" s="132" t="s">
        <v>544</v>
      </c>
      <c r="K269" s="131" t="str">
        <f>IF(AND(ISBLANK('CE3'!AC16),$L$269&lt;&gt;"Z"),"",'CE3'!AC16)</f>
        <v/>
      </c>
      <c r="L269" s="131" t="str">
        <f>IF(ISBLANK('CE3'!AD16),"",'CE3'!AD16)</f>
        <v/>
      </c>
      <c r="M269" s="133" t="str">
        <f t="shared" si="3"/>
        <v>OK</v>
      </c>
      <c r="N269" s="134"/>
    </row>
    <row r="270" spans="1:14" x14ac:dyDescent="0.25">
      <c r="A270" s="125" t="s">
        <v>1813</v>
      </c>
      <c r="B270" s="126" t="s">
        <v>1421</v>
      </c>
      <c r="C270" s="127" t="s">
        <v>998</v>
      </c>
      <c r="D270" s="128" t="s">
        <v>1422</v>
      </c>
      <c r="E270" s="132" t="s">
        <v>544</v>
      </c>
      <c r="F270" s="130" t="s">
        <v>998</v>
      </c>
      <c r="G270" s="128" t="s">
        <v>1069</v>
      </c>
      <c r="H270" s="131" t="str">
        <f>IF(OR(SUMPRODUCT(--('CE3'!AC18:'CE3'!AC21=""),--('CE3'!AD18:'CE3'!AD21=""))&gt;0,COUNTIF('CE3'!AD18:'CE3'!AD21,"X")=4,COUNTIF('CE3'!AD18:'CE3'!AD21,"Q")=4,COUNTIF('CE3'!AD18:'CE3'!AD21,"M")&gt;0),"",SUM('CE3'!AC18:'CE3'!AC21))</f>
        <v/>
      </c>
      <c r="I270" s="131" t="str">
        <f>IF(AND(OR(COUNTIF('CE3'!AD18:'CE3'!AD21,"Q")=4,COUNTIF('CE3'!AD18:'CE3'!AD21,"X")=4),SUM('CE3'!AC18:'CE3'!AC21)=0,ISNUMBER('CE3'!AC22)),"",IF(COUNTIF('CE3'!AD18:'CE3'!AD21,"M")&gt;0,"M",IF(AND(COUNTIF('CE3'!AD18:'CE3'!AD21,'CE3'!AD18)=4,OR('CE3'!AD18="X",'CE3'!AD18="W",'CE3'!AD18="Q",'CE3'!AD18="U",'CE3'!AD18="Z")),UPPER('CE3'!AD18),"")))</f>
        <v/>
      </c>
      <c r="J270" s="132" t="s">
        <v>544</v>
      </c>
      <c r="K270" s="131" t="str">
        <f>IF(AND(ISBLANK('CE3'!AC22),$L$270&lt;&gt;"Z"),"",'CE3'!AC22)</f>
        <v/>
      </c>
      <c r="L270" s="131" t="str">
        <f>IF(ISBLANK('CE3'!AD22),"",'CE3'!AD22)</f>
        <v/>
      </c>
      <c r="M270" s="133" t="str">
        <f t="shared" si="3"/>
        <v>OK</v>
      </c>
      <c r="N270" s="134"/>
    </row>
    <row r="271" spans="1:14" x14ac:dyDescent="0.25">
      <c r="A271" s="125" t="s">
        <v>1813</v>
      </c>
      <c r="B271" s="126" t="s">
        <v>1423</v>
      </c>
      <c r="C271" s="127" t="s">
        <v>998</v>
      </c>
      <c r="D271" s="128" t="s">
        <v>1424</v>
      </c>
      <c r="E271" s="132" t="s">
        <v>544</v>
      </c>
      <c r="F271" s="130" t="s">
        <v>998</v>
      </c>
      <c r="G271" s="128" t="s">
        <v>1071</v>
      </c>
      <c r="H271" s="131" t="str">
        <f>IF(OR(SUMPRODUCT(--('CE3'!AC24:'CE3'!AC28=""),--('CE3'!AD24:'CE3'!AD28=""))&gt;0,COUNTIF('CE3'!AD24:'CE3'!AD28,"X")=5,COUNTIF('CE3'!AD24:'CE3'!AD28,"Q")=5,COUNTIF('CE3'!AD24:'CE3'!AD28,"M")&gt;0),"",SUM('CE3'!AC24:'CE3'!AC28))</f>
        <v/>
      </c>
      <c r="I271" s="131" t="str">
        <f>IF(AND(OR(COUNTIF('CE3'!AD24:'CE3'!AD28,"Q")=5,COUNTIF('CE3'!AD24:'CE3'!AD28,"X")=5),SUM('CE3'!AC24:'CE3'!AC28)=0,ISNUMBER('CE3'!AC29)),"",IF(COUNTIF('CE3'!AD24:'CE3'!AD28,"M")&gt;0,"M",IF(AND(COUNTIF('CE3'!AD24:'CE3'!AD28,'CE3'!AD24)=5,OR('CE3'!AD24="X",'CE3'!AD24="W",'CE3'!AD24="Q",'CE3'!AD24="U",'CE3'!AD24="Z")),UPPER('CE3'!AD24),"")))</f>
        <v/>
      </c>
      <c r="J271" s="132" t="s">
        <v>544</v>
      </c>
      <c r="K271" s="131" t="str">
        <f>IF(AND(ISBLANK('CE3'!AC29),$L$271&lt;&gt;"Z"),"",'CE3'!AC29)</f>
        <v/>
      </c>
      <c r="L271" s="131" t="str">
        <f>IF(ISBLANK('CE3'!AD29),"",'CE3'!AD29)</f>
        <v/>
      </c>
      <c r="M271" s="133" t="str">
        <f t="shared" si="3"/>
        <v>OK</v>
      </c>
      <c r="N271" s="134"/>
    </row>
    <row r="272" spans="1:14" x14ac:dyDescent="0.25">
      <c r="A272" s="125" t="s">
        <v>1813</v>
      </c>
      <c r="B272" s="126" t="s">
        <v>1425</v>
      </c>
      <c r="C272" s="127" t="s">
        <v>998</v>
      </c>
      <c r="D272" s="128" t="s">
        <v>1426</v>
      </c>
      <c r="E272" s="132" t="s">
        <v>544</v>
      </c>
      <c r="F272" s="130" t="s">
        <v>998</v>
      </c>
      <c r="G272" s="128" t="s">
        <v>580</v>
      </c>
      <c r="H272" s="131" t="str">
        <f>IF(OR(SUMPRODUCT(--('CE3'!AF13:'CE3'!AF15=""),--('CE3'!AG13:'CE3'!AG15=""))&gt;0,COUNTIF('CE3'!AG13:'CE3'!AG15,"X")=3,COUNTIF('CE3'!AG13:'CE3'!AG15,"Q")=3,COUNTIF('CE3'!AG13:'CE3'!AG15,"M")&gt;0),"",SUM('CE3'!AF13:'CE3'!AF15))</f>
        <v/>
      </c>
      <c r="I272" s="131" t="str">
        <f>IF(AND(OR(COUNTIF('CE3'!AG13:'CE3'!AG15,"Q")=3,COUNTIF('CE3'!AG13:'CE3'!AG15,"X")=3),SUM('CE3'!AF13:'CE3'!AF15)=0,ISNUMBER('CE3'!AF16)),"",IF(COUNTIF('CE3'!AG13:'CE3'!AG15,"M")&gt;0,"M",IF(AND(COUNTIF('CE3'!AG13:'CE3'!AG15,'CE3'!AG13)=3,OR('CE3'!AG13="X",'CE3'!AG13="W",'CE3'!AG13="Q",'CE3'!AG13="U",'CE3'!AG13="Z")),UPPER('CE3'!AG13),"")))</f>
        <v/>
      </c>
      <c r="J272" s="132" t="s">
        <v>544</v>
      </c>
      <c r="K272" s="131" t="str">
        <f>IF(AND(ISBLANK('CE3'!AF16),$L$272&lt;&gt;"Z"),"",'CE3'!AF16)</f>
        <v/>
      </c>
      <c r="L272" s="131" t="str">
        <f>IF(ISBLANK('CE3'!AG16),"",'CE3'!AG16)</f>
        <v/>
      </c>
      <c r="M272" s="133" t="str">
        <f t="shared" ref="M272:M335" si="4">IF(AND(ISNUMBER(H272),ISNUMBER(K272)),IF(OR(ROUND(H272,0)&lt;&gt;ROUND(K272,0),I272&lt;&gt;L272),"Check","OK"),IF(OR(AND(H272&lt;&gt;K272,I272&lt;&gt;"Z",L272&lt;&gt;"Z"),I272&lt;&gt;L272),"Check","OK"))</f>
        <v>OK</v>
      </c>
      <c r="N272" s="134"/>
    </row>
    <row r="273" spans="1:14" x14ac:dyDescent="0.25">
      <c r="A273" s="125" t="s">
        <v>1813</v>
      </c>
      <c r="B273" s="126" t="s">
        <v>1427</v>
      </c>
      <c r="C273" s="127" t="s">
        <v>998</v>
      </c>
      <c r="D273" s="128" t="s">
        <v>1428</v>
      </c>
      <c r="E273" s="132" t="s">
        <v>544</v>
      </c>
      <c r="F273" s="130" t="s">
        <v>998</v>
      </c>
      <c r="G273" s="128" t="s">
        <v>1074</v>
      </c>
      <c r="H273" s="131" t="str">
        <f>IF(OR(SUMPRODUCT(--('CE3'!AF18:'CE3'!AF21=""),--('CE3'!AG18:'CE3'!AG21=""))&gt;0,COUNTIF('CE3'!AG18:'CE3'!AG21,"X")=4,COUNTIF('CE3'!AG18:'CE3'!AG21,"Q")=4,COUNTIF('CE3'!AG18:'CE3'!AG21,"M")&gt;0),"",SUM('CE3'!AF18:'CE3'!AF21))</f>
        <v/>
      </c>
      <c r="I273" s="131" t="str">
        <f>IF(AND(OR(COUNTIF('CE3'!AG18:'CE3'!AG21,"Q")=4,COUNTIF('CE3'!AG18:'CE3'!AG21,"X")=4),SUM('CE3'!AF18:'CE3'!AF21)=0,ISNUMBER('CE3'!AF22)),"",IF(COUNTIF('CE3'!AG18:'CE3'!AG21,"M")&gt;0,"M",IF(AND(COUNTIF('CE3'!AG18:'CE3'!AG21,'CE3'!AG18)=4,OR('CE3'!AG18="X",'CE3'!AG18="W",'CE3'!AG18="Q",'CE3'!AG18="U",'CE3'!AG18="Z")),UPPER('CE3'!AG18),"")))</f>
        <v/>
      </c>
      <c r="J273" s="132" t="s">
        <v>544</v>
      </c>
      <c r="K273" s="131" t="str">
        <f>IF(AND(ISBLANK('CE3'!AF22),$L$273&lt;&gt;"Z"),"",'CE3'!AF22)</f>
        <v/>
      </c>
      <c r="L273" s="131" t="str">
        <f>IF(ISBLANK('CE3'!AG22),"",'CE3'!AG22)</f>
        <v/>
      </c>
      <c r="M273" s="133" t="str">
        <f t="shared" si="4"/>
        <v>OK</v>
      </c>
      <c r="N273" s="134"/>
    </row>
    <row r="274" spans="1:14" x14ac:dyDescent="0.25">
      <c r="A274" s="125" t="s">
        <v>1813</v>
      </c>
      <c r="B274" s="126" t="s">
        <v>1429</v>
      </c>
      <c r="C274" s="127" t="s">
        <v>998</v>
      </c>
      <c r="D274" s="128" t="s">
        <v>1430</v>
      </c>
      <c r="E274" s="132" t="s">
        <v>544</v>
      </c>
      <c r="F274" s="130" t="s">
        <v>998</v>
      </c>
      <c r="G274" s="128" t="s">
        <v>1076</v>
      </c>
      <c r="H274" s="131" t="str">
        <f>IF(OR(SUMPRODUCT(--('CE3'!AF24:'CE3'!AF28=""),--('CE3'!AG24:'CE3'!AG28=""))&gt;0,COUNTIF('CE3'!AG24:'CE3'!AG28,"X")=5,COUNTIF('CE3'!AG24:'CE3'!AG28,"Q")=5,COUNTIF('CE3'!AG24:'CE3'!AG28,"M")&gt;0),"",SUM('CE3'!AF24:'CE3'!AF28))</f>
        <v/>
      </c>
      <c r="I274" s="131" t="str">
        <f>IF(AND(OR(COUNTIF('CE3'!AG24:'CE3'!AG28,"Q")=5,COUNTIF('CE3'!AG24:'CE3'!AG28,"X")=5),SUM('CE3'!AF24:'CE3'!AF28)=0,ISNUMBER('CE3'!AF29)),"",IF(COUNTIF('CE3'!AG24:'CE3'!AG28,"M")&gt;0,"M",IF(AND(COUNTIF('CE3'!AG24:'CE3'!AG28,'CE3'!AG24)=5,OR('CE3'!AG24="X",'CE3'!AG24="W",'CE3'!AG24="Q",'CE3'!AG24="U",'CE3'!AG24="Z")),UPPER('CE3'!AG24),"")))</f>
        <v/>
      </c>
      <c r="J274" s="132" t="s">
        <v>544</v>
      </c>
      <c r="K274" s="131" t="str">
        <f>IF(AND(ISBLANK('CE3'!AF29),$L$274&lt;&gt;"Z"),"",'CE3'!AF29)</f>
        <v/>
      </c>
      <c r="L274" s="131" t="str">
        <f>IF(ISBLANK('CE3'!AG29),"",'CE3'!AG29)</f>
        <v/>
      </c>
      <c r="M274" s="133" t="str">
        <f t="shared" si="4"/>
        <v>OK</v>
      </c>
      <c r="N274" s="134"/>
    </row>
    <row r="275" spans="1:14" x14ac:dyDescent="0.25">
      <c r="A275" s="125" t="s">
        <v>1813</v>
      </c>
      <c r="B275" s="126" t="s">
        <v>1431</v>
      </c>
      <c r="C275" s="127" t="s">
        <v>998</v>
      </c>
      <c r="D275" s="128" t="s">
        <v>1432</v>
      </c>
      <c r="E275" s="132" t="s">
        <v>544</v>
      </c>
      <c r="F275" s="130" t="s">
        <v>998</v>
      </c>
      <c r="G275" s="128" t="s">
        <v>581</v>
      </c>
      <c r="H275" s="131" t="str">
        <f>IF(OR(AND('CE3'!AC13="",'CE3'!AD13=""),AND('CE3'!AF13="",'CE3'!AG13=""),AND('CE3'!AD13="X",'CE3'!AG13="X"),AND('CE3'!AD13="Q",'CE3'!AG13="Q"),OR('CE3'!AD13="M",'CE3'!AG13="M")),"",SUM('CE3'!AC13,'CE3'!AF13))</f>
        <v/>
      </c>
      <c r="I275" s="131" t="str">
        <f xml:space="preserve"> IF(AND(OR(AND('CE3'!AD13="Q",'CE3'!AG13="Q"),AND('CE3'!AD13="X",'CE3'!AG13="X")),SUM('CE3'!AC13,'CE3'!AF13)=0,ISNUMBER('CE3'!AI13)),"",IF(OR('CE3'!AD13="M",'CE3'!AG13="M"),"M",IF(AND('CE3'!AD13='CE3'!AG13,OR('CE3'!AD13="X",'CE3'!AD13="W",'CE3'!AD13="Q",'CE3'!AD13="U",'CE3'!AD13="Z")),UPPER( 'CE3'!AD13),"")))</f>
        <v/>
      </c>
      <c r="J275" s="132" t="s">
        <v>544</v>
      </c>
      <c r="K275" s="131" t="str">
        <f>IF(AND(ISBLANK('CE3'!AI13),$L$275&lt;&gt;"Z"),"",'CE3'!AI13)</f>
        <v/>
      </c>
      <c r="L275" s="131" t="str">
        <f>IF(ISBLANK('CE3'!AJ13),"",'CE3'!AJ13)</f>
        <v/>
      </c>
      <c r="M275" s="133" t="str">
        <f t="shared" si="4"/>
        <v>OK</v>
      </c>
      <c r="N275" s="134"/>
    </row>
    <row r="276" spans="1:14" x14ac:dyDescent="0.25">
      <c r="A276" s="125" t="s">
        <v>1813</v>
      </c>
      <c r="B276" s="126" t="s">
        <v>1433</v>
      </c>
      <c r="C276" s="127" t="s">
        <v>998</v>
      </c>
      <c r="D276" s="128" t="s">
        <v>1434</v>
      </c>
      <c r="E276" s="132" t="s">
        <v>544</v>
      </c>
      <c r="F276" s="130" t="s">
        <v>998</v>
      </c>
      <c r="G276" s="128" t="s">
        <v>582</v>
      </c>
      <c r="H276" s="131" t="str">
        <f>IF(OR(AND('CE3'!AC14="",'CE3'!AD14=""),AND('CE3'!AF14="",'CE3'!AG14=""),AND('CE3'!AD14="X",'CE3'!AG14="X"),AND('CE3'!AD14="Q",'CE3'!AG14="Q"),OR('CE3'!AD14="M",'CE3'!AG14="M")),"",SUM('CE3'!AC14,'CE3'!AF14))</f>
        <v/>
      </c>
      <c r="I276" s="131" t="str">
        <f xml:space="preserve"> IF(AND(OR(AND('CE3'!AD14="Q",'CE3'!AG14="Q"),AND('CE3'!AD14="X",'CE3'!AG14="X")),SUM('CE3'!AC14,'CE3'!AF14)=0,ISNUMBER('CE3'!AI14)),"",IF(OR('CE3'!AD14="M",'CE3'!AG14="M"),"M",IF(AND('CE3'!AD14='CE3'!AG14,OR('CE3'!AD14="X",'CE3'!AD14="W",'CE3'!AD14="Q",'CE3'!AD14="U",'CE3'!AD14="Z")),UPPER( 'CE3'!AD14),"")))</f>
        <v/>
      </c>
      <c r="J276" s="132" t="s">
        <v>544</v>
      </c>
      <c r="K276" s="131" t="str">
        <f>IF(AND(ISBLANK('CE3'!AI14),$L$276&lt;&gt;"Z"),"",'CE3'!AI14)</f>
        <v/>
      </c>
      <c r="L276" s="131" t="str">
        <f>IF(ISBLANK('CE3'!AJ14),"",'CE3'!AJ14)</f>
        <v/>
      </c>
      <c r="M276" s="133" t="str">
        <f t="shared" si="4"/>
        <v>OK</v>
      </c>
      <c r="N276" s="134"/>
    </row>
    <row r="277" spans="1:14" x14ac:dyDescent="0.25">
      <c r="A277" s="125" t="s">
        <v>1813</v>
      </c>
      <c r="B277" s="126" t="s">
        <v>1435</v>
      </c>
      <c r="C277" s="127" t="s">
        <v>998</v>
      </c>
      <c r="D277" s="128" t="s">
        <v>1436</v>
      </c>
      <c r="E277" s="132" t="s">
        <v>544</v>
      </c>
      <c r="F277" s="130" t="s">
        <v>998</v>
      </c>
      <c r="G277" s="128" t="s">
        <v>583</v>
      </c>
      <c r="H277" s="131" t="str">
        <f>IF(OR(AND('CE3'!AC15="",'CE3'!AD15=""),AND('CE3'!AF15="",'CE3'!AG15=""),AND('CE3'!AD15="X",'CE3'!AG15="X"),AND('CE3'!AD15="Q",'CE3'!AG15="Q"),OR('CE3'!AD15="M",'CE3'!AG15="M")),"",SUM('CE3'!AC15,'CE3'!AF15))</f>
        <v/>
      </c>
      <c r="I277" s="131" t="str">
        <f xml:space="preserve"> IF(AND(OR(AND('CE3'!AD15="Q",'CE3'!AG15="Q"),AND('CE3'!AD15="X",'CE3'!AG15="X")),SUM('CE3'!AC15,'CE3'!AF15)=0,ISNUMBER('CE3'!AI15)),"",IF(OR('CE3'!AD15="M",'CE3'!AG15="M"),"M",IF(AND('CE3'!AD15='CE3'!AG15,OR('CE3'!AD15="X",'CE3'!AD15="W",'CE3'!AD15="Q",'CE3'!AD15="U",'CE3'!AD15="Z")),UPPER( 'CE3'!AD15),"")))</f>
        <v/>
      </c>
      <c r="J277" s="132" t="s">
        <v>544</v>
      </c>
      <c r="K277" s="131" t="str">
        <f>IF(AND(ISBLANK('CE3'!AI15),$L$277&lt;&gt;"Z"),"",'CE3'!AI15)</f>
        <v/>
      </c>
      <c r="L277" s="131" t="str">
        <f>IF(ISBLANK('CE3'!AJ15),"",'CE3'!AJ15)</f>
        <v/>
      </c>
      <c r="M277" s="133" t="str">
        <f t="shared" si="4"/>
        <v>OK</v>
      </c>
      <c r="N277" s="134"/>
    </row>
    <row r="278" spans="1:14" x14ac:dyDescent="0.25">
      <c r="A278" s="125" t="s">
        <v>1813</v>
      </c>
      <c r="B278" s="126" t="s">
        <v>1437</v>
      </c>
      <c r="C278" s="127" t="s">
        <v>998</v>
      </c>
      <c r="D278" s="128" t="s">
        <v>1438</v>
      </c>
      <c r="E278" s="132" t="s">
        <v>544</v>
      </c>
      <c r="F278" s="130" t="s">
        <v>998</v>
      </c>
      <c r="G278" s="128" t="s">
        <v>584</v>
      </c>
      <c r="H278" s="131" t="str">
        <f>IF(OR(SUMPRODUCT(--('CE3'!AI13:'CE3'!AI15=""),--('CE3'!AJ13:'CE3'!AJ15=""))&gt;0,COUNTIF('CE3'!AJ13:'CE3'!AJ15,"X")=3,COUNTIF('CE3'!AJ13:'CE3'!AJ15,"Q")=3,COUNTIF('CE3'!AJ13:'CE3'!AJ15,"M")&gt;0),"",SUM('CE3'!AI13:'CE3'!AI15))</f>
        <v/>
      </c>
      <c r="I278" s="131" t="str">
        <f>IF(AND(OR(COUNTIF('CE3'!AJ13:'CE3'!AJ15,"Q")=3,COUNTIF('CE3'!AJ13:'CE3'!AJ15,"X")=3),SUM('CE3'!AI13:'CE3'!AI15)=0,ISNUMBER('CE3'!AI16)),"",IF(COUNTIF('CE3'!AJ13:'CE3'!AJ15,"M")&gt;0,"M",IF(AND(COUNTIF('CE3'!AJ13:'CE3'!AJ15,'CE3'!AJ13)=3,OR('CE3'!AJ13="X",'CE3'!AJ13="W",'CE3'!AJ13="Q",'CE3'!AJ13="U",'CE3'!AJ13="Z")),UPPER('CE3'!AJ13),"")))</f>
        <v/>
      </c>
      <c r="J278" s="132" t="s">
        <v>544</v>
      </c>
      <c r="K278" s="131" t="str">
        <f>IF(AND(ISBLANK('CE3'!AI16),$L$278&lt;&gt;"Z"),"",'CE3'!AI16)</f>
        <v/>
      </c>
      <c r="L278" s="131" t="str">
        <f>IF(ISBLANK('CE3'!AJ16),"",'CE3'!AJ16)</f>
        <v/>
      </c>
      <c r="M278" s="133" t="str">
        <f t="shared" si="4"/>
        <v>OK</v>
      </c>
      <c r="N278" s="134"/>
    </row>
    <row r="279" spans="1:14" x14ac:dyDescent="0.25">
      <c r="A279" s="125" t="s">
        <v>1813</v>
      </c>
      <c r="B279" s="126" t="s">
        <v>1439</v>
      </c>
      <c r="C279" s="127" t="s">
        <v>998</v>
      </c>
      <c r="D279" s="128" t="s">
        <v>1440</v>
      </c>
      <c r="E279" s="132" t="s">
        <v>544</v>
      </c>
      <c r="F279" s="130" t="s">
        <v>998</v>
      </c>
      <c r="G279" s="128" t="s">
        <v>999</v>
      </c>
      <c r="H279" s="131" t="str">
        <f>IF(OR(AND('CE3'!AC18="",'CE3'!AD18=""),AND('CE3'!AF18="",'CE3'!AG18=""),AND('CE3'!AD18="X",'CE3'!AG18="X"),AND('CE3'!AD18="Q",'CE3'!AG18="Q"),OR('CE3'!AD18="M",'CE3'!AG18="M")),"",SUM('CE3'!AC18,'CE3'!AF18))</f>
        <v/>
      </c>
      <c r="I279" s="131" t="str">
        <f xml:space="preserve"> IF(AND(OR(AND('CE3'!AD18="Q",'CE3'!AG18="Q"),AND('CE3'!AD18="X",'CE3'!AG18="X")),SUM('CE3'!AC18,'CE3'!AF18)=0,ISNUMBER('CE3'!AI18)),"",IF(OR('CE3'!AD18="M",'CE3'!AG18="M"),"M",IF(AND('CE3'!AD18='CE3'!AG18,OR('CE3'!AD18="X",'CE3'!AD18="W",'CE3'!AD18="Q",'CE3'!AD18="U",'CE3'!AD18="Z")),UPPER( 'CE3'!AD18),"")))</f>
        <v/>
      </c>
      <c r="J279" s="132" t="s">
        <v>544</v>
      </c>
      <c r="K279" s="131" t="str">
        <f>IF(AND(ISBLANK('CE3'!AI18),$L$279&lt;&gt;"Z"),"",'CE3'!AI18)</f>
        <v/>
      </c>
      <c r="L279" s="131" t="str">
        <f>IF(ISBLANK('CE3'!AJ18),"",'CE3'!AJ18)</f>
        <v/>
      </c>
      <c r="M279" s="133" t="str">
        <f t="shared" si="4"/>
        <v>OK</v>
      </c>
      <c r="N279" s="134"/>
    </row>
    <row r="280" spans="1:14" x14ac:dyDescent="0.25">
      <c r="A280" s="125" t="s">
        <v>1813</v>
      </c>
      <c r="B280" s="126" t="s">
        <v>1441</v>
      </c>
      <c r="C280" s="127" t="s">
        <v>998</v>
      </c>
      <c r="D280" s="128" t="s">
        <v>1442</v>
      </c>
      <c r="E280" s="132" t="s">
        <v>544</v>
      </c>
      <c r="F280" s="130" t="s">
        <v>998</v>
      </c>
      <c r="G280" s="128" t="s">
        <v>1002</v>
      </c>
      <c r="H280" s="131" t="str">
        <f>IF(OR(AND('CE3'!AC19="",'CE3'!AD19=""),AND('CE3'!AF19="",'CE3'!AG19=""),AND('CE3'!AD19="X",'CE3'!AG19="X"),AND('CE3'!AD19="Q",'CE3'!AG19="Q"),OR('CE3'!AD19="M",'CE3'!AG19="M")),"",SUM('CE3'!AC19,'CE3'!AF19))</f>
        <v/>
      </c>
      <c r="I280" s="131" t="str">
        <f xml:space="preserve"> IF(AND(OR(AND('CE3'!AD19="Q",'CE3'!AG19="Q"),AND('CE3'!AD19="X",'CE3'!AG19="X")),SUM('CE3'!AC19,'CE3'!AF19)=0,ISNUMBER('CE3'!AI19)),"",IF(OR('CE3'!AD19="M",'CE3'!AG19="M"),"M",IF(AND('CE3'!AD19='CE3'!AG19,OR('CE3'!AD19="X",'CE3'!AD19="W",'CE3'!AD19="Q",'CE3'!AD19="U",'CE3'!AD19="Z")),UPPER( 'CE3'!AD19),"")))</f>
        <v/>
      </c>
      <c r="J280" s="132" t="s">
        <v>544</v>
      </c>
      <c r="K280" s="131" t="str">
        <f>IF(AND(ISBLANK('CE3'!AI19),$L$280&lt;&gt;"Z"),"",'CE3'!AI19)</f>
        <v/>
      </c>
      <c r="L280" s="131" t="str">
        <f>IF(ISBLANK('CE3'!AJ19),"",'CE3'!AJ19)</f>
        <v/>
      </c>
      <c r="M280" s="133" t="str">
        <f t="shared" si="4"/>
        <v>OK</v>
      </c>
      <c r="N280" s="134"/>
    </row>
    <row r="281" spans="1:14" x14ac:dyDescent="0.25">
      <c r="A281" s="125" t="s">
        <v>1813</v>
      </c>
      <c r="B281" s="126" t="s">
        <v>1443</v>
      </c>
      <c r="C281" s="127" t="s">
        <v>998</v>
      </c>
      <c r="D281" s="128" t="s">
        <v>1444</v>
      </c>
      <c r="E281" s="132" t="s">
        <v>544</v>
      </c>
      <c r="F281" s="130" t="s">
        <v>998</v>
      </c>
      <c r="G281" s="128" t="s">
        <v>1006</v>
      </c>
      <c r="H281" s="131" t="str">
        <f>IF(OR(AND('CE3'!AC20="",'CE3'!AD20=""),AND('CE3'!AF20="",'CE3'!AG20=""),AND('CE3'!AD20="X",'CE3'!AG20="X"),AND('CE3'!AD20="Q",'CE3'!AG20="Q"),OR('CE3'!AD20="M",'CE3'!AG20="M")),"",SUM('CE3'!AC20,'CE3'!AF20))</f>
        <v/>
      </c>
      <c r="I281" s="131" t="str">
        <f xml:space="preserve"> IF(AND(OR(AND('CE3'!AD20="Q",'CE3'!AG20="Q"),AND('CE3'!AD20="X",'CE3'!AG20="X")),SUM('CE3'!AC20,'CE3'!AF20)=0,ISNUMBER('CE3'!AI20)),"",IF(OR('CE3'!AD20="M",'CE3'!AG20="M"),"M",IF(AND('CE3'!AD20='CE3'!AG20,OR('CE3'!AD20="X",'CE3'!AD20="W",'CE3'!AD20="Q",'CE3'!AD20="U",'CE3'!AD20="Z")),UPPER( 'CE3'!AD20),"")))</f>
        <v/>
      </c>
      <c r="J281" s="132" t="s">
        <v>544</v>
      </c>
      <c r="K281" s="131" t="str">
        <f>IF(AND(ISBLANK('CE3'!AI20),$L$281&lt;&gt;"Z"),"",'CE3'!AI20)</f>
        <v/>
      </c>
      <c r="L281" s="131" t="str">
        <f>IF(ISBLANK('CE3'!AJ20),"",'CE3'!AJ20)</f>
        <v/>
      </c>
      <c r="M281" s="133" t="str">
        <f t="shared" si="4"/>
        <v>OK</v>
      </c>
      <c r="N281" s="134"/>
    </row>
    <row r="282" spans="1:14" x14ac:dyDescent="0.25">
      <c r="A282" s="125" t="s">
        <v>1813</v>
      </c>
      <c r="B282" s="126" t="s">
        <v>1445</v>
      </c>
      <c r="C282" s="127" t="s">
        <v>998</v>
      </c>
      <c r="D282" s="128" t="s">
        <v>1446</v>
      </c>
      <c r="E282" s="132" t="s">
        <v>544</v>
      </c>
      <c r="F282" s="130" t="s">
        <v>998</v>
      </c>
      <c r="G282" s="128" t="s">
        <v>1010</v>
      </c>
      <c r="H282" s="131" t="str">
        <f>IF(OR(AND('CE3'!AC21="",'CE3'!AD21=""),AND('CE3'!AF21="",'CE3'!AG21=""),AND('CE3'!AD21="X",'CE3'!AG21="X"),AND('CE3'!AD21="Q",'CE3'!AG21="Q"),OR('CE3'!AD21="M",'CE3'!AG21="M")),"",SUM('CE3'!AC21,'CE3'!AF21))</f>
        <v/>
      </c>
      <c r="I282" s="131" t="str">
        <f xml:space="preserve"> IF(AND(OR(AND('CE3'!AD21="Q",'CE3'!AG21="Q"),AND('CE3'!AD21="X",'CE3'!AG21="X")),SUM('CE3'!AC21,'CE3'!AF21)=0,ISNUMBER('CE3'!AI21)),"",IF(OR('CE3'!AD21="M",'CE3'!AG21="M"),"M",IF(AND('CE3'!AD21='CE3'!AG21,OR('CE3'!AD21="X",'CE3'!AD21="W",'CE3'!AD21="Q",'CE3'!AD21="U",'CE3'!AD21="Z")),UPPER( 'CE3'!AD21),"")))</f>
        <v/>
      </c>
      <c r="J282" s="132" t="s">
        <v>544</v>
      </c>
      <c r="K282" s="131" t="str">
        <f>IF(AND(ISBLANK('CE3'!AI21),$L$282&lt;&gt;"Z"),"",'CE3'!AI21)</f>
        <v/>
      </c>
      <c r="L282" s="131" t="str">
        <f>IF(ISBLANK('CE3'!AJ21),"",'CE3'!AJ21)</f>
        <v/>
      </c>
      <c r="M282" s="133" t="str">
        <f t="shared" si="4"/>
        <v>OK</v>
      </c>
      <c r="N282" s="134"/>
    </row>
    <row r="283" spans="1:14" x14ac:dyDescent="0.25">
      <c r="A283" s="125" t="s">
        <v>1813</v>
      </c>
      <c r="B283" s="126" t="s">
        <v>1447</v>
      </c>
      <c r="C283" s="127" t="s">
        <v>998</v>
      </c>
      <c r="D283" s="128" t="s">
        <v>1448</v>
      </c>
      <c r="E283" s="132" t="s">
        <v>544</v>
      </c>
      <c r="F283" s="130" t="s">
        <v>998</v>
      </c>
      <c r="G283" s="128" t="s">
        <v>1020</v>
      </c>
      <c r="H283" s="131" t="str">
        <f>IF(OR(SUMPRODUCT(--('CE3'!AI18:'CE3'!AI21=""),--('CE3'!AJ18:'CE3'!AJ21=""))&gt;0,COUNTIF('CE3'!AJ18:'CE3'!AJ21,"X")=4,COUNTIF('CE3'!AJ18:'CE3'!AJ21,"Q")=4,COUNTIF('CE3'!AJ18:'CE3'!AJ21,"M")&gt;0),"",SUM('CE3'!AI18:'CE3'!AI21))</f>
        <v/>
      </c>
      <c r="I283" s="131" t="str">
        <f>IF(AND(OR(COUNTIF('CE3'!AJ18:'CE3'!AJ21,"Q")=4,COUNTIF('CE3'!AJ18:'CE3'!AJ21,"X")=4),SUM('CE3'!AI18:'CE3'!AI21)=0,ISNUMBER('CE3'!AI22)),"",IF(COUNTIF('CE3'!AJ18:'CE3'!AJ21,"M")&gt;0,"M",IF(AND(COUNTIF('CE3'!AJ18:'CE3'!AJ21,'CE3'!AJ18)=4,OR('CE3'!AJ18="X",'CE3'!AJ18="W",'CE3'!AJ18="Q",'CE3'!AJ18="U",'CE3'!AJ18="Z")),UPPER('CE3'!AJ18),"")))</f>
        <v/>
      </c>
      <c r="J283" s="132" t="s">
        <v>544</v>
      </c>
      <c r="K283" s="131" t="str">
        <f>IF(AND(ISBLANK('CE3'!AI22),$L$283&lt;&gt;"Z"),"",'CE3'!AI22)</f>
        <v/>
      </c>
      <c r="L283" s="131" t="str">
        <f>IF(ISBLANK('CE3'!AJ22),"",'CE3'!AJ22)</f>
        <v/>
      </c>
      <c r="M283" s="133" t="str">
        <f t="shared" si="4"/>
        <v>OK</v>
      </c>
      <c r="N283" s="134"/>
    </row>
    <row r="284" spans="1:14" x14ac:dyDescent="0.25">
      <c r="A284" s="125" t="s">
        <v>1813</v>
      </c>
      <c r="B284" s="126" t="s">
        <v>1449</v>
      </c>
      <c r="C284" s="127" t="s">
        <v>998</v>
      </c>
      <c r="D284" s="128" t="s">
        <v>1450</v>
      </c>
      <c r="E284" s="132" t="s">
        <v>544</v>
      </c>
      <c r="F284" s="130" t="s">
        <v>998</v>
      </c>
      <c r="G284" s="128" t="s">
        <v>1028</v>
      </c>
      <c r="H284" s="131" t="str">
        <f>IF(OR(AND('CE3'!AC24="",'CE3'!AD24=""),AND('CE3'!AF24="",'CE3'!AG24=""),AND('CE3'!AD24="X",'CE3'!AG24="X"),AND('CE3'!AD24="Q",'CE3'!AG24="Q"),OR('CE3'!AD24="M",'CE3'!AG24="M")),"",SUM('CE3'!AC24,'CE3'!AF24))</f>
        <v/>
      </c>
      <c r="I284" s="131" t="str">
        <f xml:space="preserve"> IF(AND(OR(AND('CE3'!AD24="Q",'CE3'!AG24="Q"),AND('CE3'!AD24="X",'CE3'!AG24="X")),SUM('CE3'!AC24,'CE3'!AF24)=0,ISNUMBER('CE3'!AI24)),"",IF(OR('CE3'!AD24="M",'CE3'!AG24="M"),"M",IF(AND('CE3'!AD24='CE3'!AG24,OR('CE3'!AD24="X",'CE3'!AD24="W",'CE3'!AD24="Q",'CE3'!AD24="U",'CE3'!AD24="Z")),UPPER( 'CE3'!AD24),"")))</f>
        <v/>
      </c>
      <c r="J284" s="132" t="s">
        <v>544</v>
      </c>
      <c r="K284" s="131" t="str">
        <f>IF(AND(ISBLANK('CE3'!AI24),$L$284&lt;&gt;"Z"),"",'CE3'!AI24)</f>
        <v/>
      </c>
      <c r="L284" s="131" t="str">
        <f>IF(ISBLANK('CE3'!AJ24),"",'CE3'!AJ24)</f>
        <v/>
      </c>
      <c r="M284" s="133" t="str">
        <f t="shared" si="4"/>
        <v>OK</v>
      </c>
      <c r="N284" s="134"/>
    </row>
    <row r="285" spans="1:14" x14ac:dyDescent="0.25">
      <c r="A285" s="125" t="s">
        <v>1813</v>
      </c>
      <c r="B285" s="126" t="s">
        <v>1451</v>
      </c>
      <c r="C285" s="127" t="s">
        <v>998</v>
      </c>
      <c r="D285" s="128" t="s">
        <v>1452</v>
      </c>
      <c r="E285" s="132" t="s">
        <v>544</v>
      </c>
      <c r="F285" s="130" t="s">
        <v>998</v>
      </c>
      <c r="G285" s="128" t="s">
        <v>1032</v>
      </c>
      <c r="H285" s="131" t="str">
        <f>IF(OR(AND('CE3'!AC25="",'CE3'!AD25=""),AND('CE3'!AF25="",'CE3'!AG25=""),AND('CE3'!AD25="X",'CE3'!AG25="X"),AND('CE3'!AD25="Q",'CE3'!AG25="Q"),OR('CE3'!AD25="M",'CE3'!AG25="M")),"",SUM('CE3'!AC25,'CE3'!AF25))</f>
        <v/>
      </c>
      <c r="I285" s="131" t="str">
        <f xml:space="preserve"> IF(AND(OR(AND('CE3'!AD25="Q",'CE3'!AG25="Q"),AND('CE3'!AD25="X",'CE3'!AG25="X")),SUM('CE3'!AC25,'CE3'!AF25)=0,ISNUMBER('CE3'!AI25)),"",IF(OR('CE3'!AD25="M",'CE3'!AG25="M"),"M",IF(AND('CE3'!AD25='CE3'!AG25,OR('CE3'!AD25="X",'CE3'!AD25="W",'CE3'!AD25="Q",'CE3'!AD25="U",'CE3'!AD25="Z")),UPPER( 'CE3'!AD25),"")))</f>
        <v/>
      </c>
      <c r="J285" s="132" t="s">
        <v>544</v>
      </c>
      <c r="K285" s="131" t="str">
        <f>IF(AND(ISBLANK('CE3'!AI25),$L$285&lt;&gt;"Z"),"",'CE3'!AI25)</f>
        <v/>
      </c>
      <c r="L285" s="131" t="str">
        <f>IF(ISBLANK('CE3'!AJ25),"",'CE3'!AJ25)</f>
        <v/>
      </c>
      <c r="M285" s="133" t="str">
        <f t="shared" si="4"/>
        <v>OK</v>
      </c>
      <c r="N285" s="134"/>
    </row>
    <row r="286" spans="1:14" x14ac:dyDescent="0.25">
      <c r="A286" s="125" t="s">
        <v>1813</v>
      </c>
      <c r="B286" s="126" t="s">
        <v>1453</v>
      </c>
      <c r="C286" s="127" t="s">
        <v>998</v>
      </c>
      <c r="D286" s="128" t="s">
        <v>1454</v>
      </c>
      <c r="E286" s="132" t="s">
        <v>544</v>
      </c>
      <c r="F286" s="130" t="s">
        <v>998</v>
      </c>
      <c r="G286" s="128" t="s">
        <v>1035</v>
      </c>
      <c r="H286" s="131" t="str">
        <f>IF(OR(AND('CE3'!AC26="",'CE3'!AD26=""),AND('CE3'!AF26="",'CE3'!AG26=""),AND('CE3'!AD26="X",'CE3'!AG26="X"),AND('CE3'!AD26="Q",'CE3'!AG26="Q"),OR('CE3'!AD26="M",'CE3'!AG26="M")),"",SUM('CE3'!AC26,'CE3'!AF26))</f>
        <v/>
      </c>
      <c r="I286" s="131" t="str">
        <f xml:space="preserve"> IF(AND(OR(AND('CE3'!AD26="Q",'CE3'!AG26="Q"),AND('CE3'!AD26="X",'CE3'!AG26="X")),SUM('CE3'!AC26,'CE3'!AF26)=0,ISNUMBER('CE3'!AI26)),"",IF(OR('CE3'!AD26="M",'CE3'!AG26="M"),"M",IF(AND('CE3'!AD26='CE3'!AG26,OR('CE3'!AD26="X",'CE3'!AD26="W",'CE3'!AD26="Q",'CE3'!AD26="U",'CE3'!AD26="Z")),UPPER( 'CE3'!AD26),"")))</f>
        <v/>
      </c>
      <c r="J286" s="132" t="s">
        <v>544</v>
      </c>
      <c r="K286" s="131" t="str">
        <f>IF(AND(ISBLANK('CE3'!AI26),$L$286&lt;&gt;"Z"),"",'CE3'!AI26)</f>
        <v/>
      </c>
      <c r="L286" s="131" t="str">
        <f>IF(ISBLANK('CE3'!AJ26),"",'CE3'!AJ26)</f>
        <v/>
      </c>
      <c r="M286" s="133" t="str">
        <f t="shared" si="4"/>
        <v>OK</v>
      </c>
      <c r="N286" s="134"/>
    </row>
    <row r="287" spans="1:14" x14ac:dyDescent="0.25">
      <c r="A287" s="125" t="s">
        <v>1813</v>
      </c>
      <c r="B287" s="126" t="s">
        <v>1455</v>
      </c>
      <c r="C287" s="127" t="s">
        <v>998</v>
      </c>
      <c r="D287" s="128" t="s">
        <v>1456</v>
      </c>
      <c r="E287" s="132" t="s">
        <v>544</v>
      </c>
      <c r="F287" s="130" t="s">
        <v>998</v>
      </c>
      <c r="G287" s="128" t="s">
        <v>1038</v>
      </c>
      <c r="H287" s="131" t="str">
        <f>IF(OR(AND('CE3'!AC27="",'CE3'!AD27=""),AND('CE3'!AF27="",'CE3'!AG27=""),AND('CE3'!AD27="X",'CE3'!AG27="X"),AND('CE3'!AD27="Q",'CE3'!AG27="Q"),OR('CE3'!AD27="M",'CE3'!AG27="M")),"",SUM('CE3'!AC27,'CE3'!AF27))</f>
        <v/>
      </c>
      <c r="I287" s="131" t="str">
        <f xml:space="preserve"> IF(AND(OR(AND('CE3'!AD27="Q",'CE3'!AG27="Q"),AND('CE3'!AD27="X",'CE3'!AG27="X")),SUM('CE3'!AC27,'CE3'!AF27)=0,ISNUMBER('CE3'!AI27)),"",IF(OR('CE3'!AD27="M",'CE3'!AG27="M"),"M",IF(AND('CE3'!AD27='CE3'!AG27,OR('CE3'!AD27="X",'CE3'!AD27="W",'CE3'!AD27="Q",'CE3'!AD27="U",'CE3'!AD27="Z")),UPPER( 'CE3'!AD27),"")))</f>
        <v/>
      </c>
      <c r="J287" s="132" t="s">
        <v>544</v>
      </c>
      <c r="K287" s="131" t="str">
        <f>IF(AND(ISBLANK('CE3'!AI27),$L$287&lt;&gt;"Z"),"",'CE3'!AI27)</f>
        <v/>
      </c>
      <c r="L287" s="131" t="str">
        <f>IF(ISBLANK('CE3'!AJ27),"",'CE3'!AJ27)</f>
        <v/>
      </c>
      <c r="M287" s="133" t="str">
        <f t="shared" si="4"/>
        <v>OK</v>
      </c>
      <c r="N287" s="134"/>
    </row>
    <row r="288" spans="1:14" x14ac:dyDescent="0.25">
      <c r="A288" s="125" t="s">
        <v>1813</v>
      </c>
      <c r="B288" s="126" t="s">
        <v>1457</v>
      </c>
      <c r="C288" s="127" t="s">
        <v>998</v>
      </c>
      <c r="D288" s="128" t="s">
        <v>1458</v>
      </c>
      <c r="E288" s="132" t="s">
        <v>544</v>
      </c>
      <c r="F288" s="130" t="s">
        <v>998</v>
      </c>
      <c r="G288" s="128" t="s">
        <v>1041</v>
      </c>
      <c r="H288" s="131" t="str">
        <f>IF(OR(AND('CE3'!AC28="",'CE3'!AD28=""),AND('CE3'!AF28="",'CE3'!AG28=""),AND('CE3'!AD28="X",'CE3'!AG28="X"),AND('CE3'!AD28="Q",'CE3'!AG28="Q"),OR('CE3'!AD28="M",'CE3'!AG28="M")),"",SUM('CE3'!AC28,'CE3'!AF28))</f>
        <v/>
      </c>
      <c r="I288" s="131" t="str">
        <f xml:space="preserve"> IF(AND(OR(AND('CE3'!AD28="Q",'CE3'!AG28="Q"),AND('CE3'!AD28="X",'CE3'!AG28="X")),SUM('CE3'!AC28,'CE3'!AF28)=0,ISNUMBER('CE3'!AI28)),"",IF(OR('CE3'!AD28="M",'CE3'!AG28="M"),"M",IF(AND('CE3'!AD28='CE3'!AG28,OR('CE3'!AD28="X",'CE3'!AD28="W",'CE3'!AD28="Q",'CE3'!AD28="U",'CE3'!AD28="Z")),UPPER( 'CE3'!AD28),"")))</f>
        <v/>
      </c>
      <c r="J288" s="132" t="s">
        <v>544</v>
      </c>
      <c r="K288" s="131" t="str">
        <f>IF(AND(ISBLANK('CE3'!AI28),$L$288&lt;&gt;"Z"),"",'CE3'!AI28)</f>
        <v/>
      </c>
      <c r="L288" s="131" t="str">
        <f>IF(ISBLANK('CE3'!AJ28),"",'CE3'!AJ28)</f>
        <v/>
      </c>
      <c r="M288" s="133" t="str">
        <f t="shared" si="4"/>
        <v>OK</v>
      </c>
      <c r="N288" s="134"/>
    </row>
    <row r="289" spans="1:14" x14ac:dyDescent="0.25">
      <c r="A289" s="125" t="s">
        <v>1813</v>
      </c>
      <c r="B289" s="126" t="s">
        <v>1459</v>
      </c>
      <c r="C289" s="127" t="s">
        <v>998</v>
      </c>
      <c r="D289" s="128" t="s">
        <v>1460</v>
      </c>
      <c r="E289" s="132" t="s">
        <v>544</v>
      </c>
      <c r="F289" s="130" t="s">
        <v>998</v>
      </c>
      <c r="G289" s="128" t="s">
        <v>1022</v>
      </c>
      <c r="H289" s="131" t="str">
        <f>IF(OR(SUMPRODUCT(--('CE3'!AI24:'CE3'!AI28=""),--('CE3'!AJ24:'CE3'!AJ28=""))&gt;0,COUNTIF('CE3'!AJ24:'CE3'!AJ28,"X")=5,COUNTIF('CE3'!AJ24:'CE3'!AJ28,"Q")=5,COUNTIF('CE3'!AJ24:'CE3'!AJ28,"M")&gt;0),"",SUM('CE3'!AI24:'CE3'!AI28))</f>
        <v/>
      </c>
      <c r="I289" s="131" t="str">
        <f>IF(AND(OR(COUNTIF('CE3'!AJ24:'CE3'!AJ28,"Q")=5,COUNTIF('CE3'!AJ24:'CE3'!AJ28,"X")=5),SUM('CE3'!AI24:'CE3'!AI28)=0,ISNUMBER('CE3'!AI29)),"",IF(COUNTIF('CE3'!AJ24:'CE3'!AJ28,"M")&gt;0,"M",IF(AND(COUNTIF('CE3'!AJ24:'CE3'!AJ28,'CE3'!AJ24)=5,OR('CE3'!AJ24="X",'CE3'!AJ24="W",'CE3'!AJ24="Q",'CE3'!AJ24="U",'CE3'!AJ24="Z")),UPPER('CE3'!AJ24),"")))</f>
        <v/>
      </c>
      <c r="J289" s="132" t="s">
        <v>544</v>
      </c>
      <c r="K289" s="131" t="str">
        <f>IF(AND(ISBLANK('CE3'!AI29),$L$289&lt;&gt;"Z"),"",'CE3'!AI29)</f>
        <v/>
      </c>
      <c r="L289" s="131" t="str">
        <f>IF(ISBLANK('CE3'!AJ29),"",'CE3'!AJ29)</f>
        <v/>
      </c>
      <c r="M289" s="133" t="str">
        <f t="shared" si="4"/>
        <v>OK</v>
      </c>
      <c r="N289" s="134"/>
    </row>
    <row r="290" spans="1:14" x14ac:dyDescent="0.25">
      <c r="A290" s="125" t="s">
        <v>1813</v>
      </c>
      <c r="B290" s="126" t="s">
        <v>1461</v>
      </c>
      <c r="C290" s="127" t="s">
        <v>503</v>
      </c>
      <c r="D290" s="128" t="s">
        <v>1187</v>
      </c>
      <c r="E290" s="132" t="s">
        <v>544</v>
      </c>
      <c r="F290" s="130" t="s">
        <v>503</v>
      </c>
      <c r="G290" s="128" t="s">
        <v>545</v>
      </c>
      <c r="H290" s="131" t="str">
        <f>IF(OR(AND('CE4'!T13="",'CE4'!U13=""),AND('CE4'!T14="",'CE4'!U14=""),AND('CE4'!U13="X",'CE4'!U14="X"),AND('CE4'!U13="Q",'CE4'!U14="Q"),OR('CE4'!U13="M",'CE4'!U14="M")),"",SUM('CE4'!T13,'CE4'!T14))</f>
        <v/>
      </c>
      <c r="I290" s="131" t="str">
        <f>IF(AND(OR(AND('CE4'!U13="Q",'CE4'!U14="Q"),AND('CE4'!U13="X",'CE4'!U14="X")),SUM('CE4'!T13,'CE4'!T14)=0,ISNUMBER('CE4'!T15)),"",IF(OR('CE4'!U13="M",'CE4'!U14="M"),"M",IF(AND('CE4'!U13='CE4'!U14,OR('CE4'!U13="X",'CE4'!U13="W",'CE4'!U13="Q",'CE4'!U13="U",'CE4'!U13="Z")),UPPER('CE4'!U13),"")))</f>
        <v/>
      </c>
      <c r="J290" s="132" t="s">
        <v>544</v>
      </c>
      <c r="K290" s="131" t="str">
        <f>IF(AND(ISBLANK('CE4'!T15),$L$290&lt;&gt;"Z"),"",'CE4'!T15)</f>
        <v/>
      </c>
      <c r="L290" s="131" t="str">
        <f>IF(ISBLANK('CE4'!U15),"",'CE4'!U15)</f>
        <v/>
      </c>
      <c r="M290" s="133" t="str">
        <f t="shared" si="4"/>
        <v>OK</v>
      </c>
      <c r="N290" s="134"/>
    </row>
    <row r="291" spans="1:14" x14ac:dyDescent="0.25">
      <c r="A291" s="125" t="s">
        <v>1813</v>
      </c>
      <c r="B291" s="126" t="s">
        <v>1462</v>
      </c>
      <c r="C291" s="127" t="s">
        <v>503</v>
      </c>
      <c r="D291" s="128" t="s">
        <v>1189</v>
      </c>
      <c r="E291" s="132" t="s">
        <v>544</v>
      </c>
      <c r="F291" s="130" t="s">
        <v>503</v>
      </c>
      <c r="G291" s="128" t="s">
        <v>546</v>
      </c>
      <c r="H291" s="131" t="str">
        <f>IF(OR(AND('CE4'!T16="",'CE4'!U16=""),AND('CE4'!T17="",'CE4'!U17=""),AND('CE4'!U16="X",'CE4'!U17="X"),AND('CE4'!U16="Q",'CE4'!U17="Q"),OR('CE4'!U16="M",'CE4'!U17="M")),"",SUM('CE4'!T16,'CE4'!T17))</f>
        <v/>
      </c>
      <c r="I291" s="131" t="str">
        <f>IF(AND(OR(AND('CE4'!U16="Q",'CE4'!U17="Q"),AND('CE4'!U16="X",'CE4'!U17="X")),SUM('CE4'!T16,'CE4'!T17)=0,ISNUMBER('CE4'!T18)),"",IF(OR('CE4'!U16="M",'CE4'!U17="M"),"M",IF(AND('CE4'!U16='CE4'!U17,OR('CE4'!U16="X",'CE4'!U16="W",'CE4'!U16="Q",'CE4'!U16="U",'CE4'!U16="Z")),UPPER('CE4'!U16),"")))</f>
        <v/>
      </c>
      <c r="J291" s="132" t="s">
        <v>544</v>
      </c>
      <c r="K291" s="131" t="str">
        <f>IF(AND(ISBLANK('CE4'!T18),$L$291&lt;&gt;"Z"),"",'CE4'!T18)</f>
        <v/>
      </c>
      <c r="L291" s="131" t="str">
        <f>IF(ISBLANK('CE4'!U18),"",'CE4'!U18)</f>
        <v/>
      </c>
      <c r="M291" s="133" t="str">
        <f t="shared" si="4"/>
        <v>OK</v>
      </c>
      <c r="N291" s="134"/>
    </row>
    <row r="292" spans="1:14" x14ac:dyDescent="0.25">
      <c r="A292" s="125" t="s">
        <v>1813</v>
      </c>
      <c r="B292" s="126" t="s">
        <v>1463</v>
      </c>
      <c r="C292" s="127" t="s">
        <v>503</v>
      </c>
      <c r="D292" s="128" t="s">
        <v>1191</v>
      </c>
      <c r="E292" s="132" t="s">
        <v>544</v>
      </c>
      <c r="F292" s="130" t="s">
        <v>503</v>
      </c>
      <c r="G292" s="128" t="s">
        <v>547</v>
      </c>
      <c r="H292" s="131" t="str">
        <f>IF(OR(AND('CE4'!T19="",'CE4'!U19=""),AND('CE4'!T20="",'CE4'!U20=""),AND('CE4'!U19="X",'CE4'!U20="X"),AND('CE4'!U19="Q",'CE4'!U20="Q"),OR('CE4'!U19="M",'CE4'!U20="M")),"",SUM('CE4'!T19,'CE4'!T20))</f>
        <v/>
      </c>
      <c r="I292" s="131" t="str">
        <f>IF(AND(OR(AND('CE4'!U19="Q",'CE4'!U20="Q"),AND('CE4'!U19="X",'CE4'!U20="X")),SUM('CE4'!T19,'CE4'!T20)=0,ISNUMBER('CE4'!T21)),"",IF(OR('CE4'!U19="M",'CE4'!U20="M"),"M",IF(AND('CE4'!U19='CE4'!U20,OR('CE4'!U19="X",'CE4'!U19="W",'CE4'!U19="Q",'CE4'!U19="U",'CE4'!U19="Z")),UPPER('CE4'!U19),"")))</f>
        <v/>
      </c>
      <c r="J292" s="132" t="s">
        <v>544</v>
      </c>
      <c r="K292" s="131" t="str">
        <f>IF(AND(ISBLANK('CE4'!T21),$L$292&lt;&gt;"Z"),"",'CE4'!T21)</f>
        <v/>
      </c>
      <c r="L292" s="131" t="str">
        <f>IF(ISBLANK('CE4'!U21),"",'CE4'!U21)</f>
        <v/>
      </c>
      <c r="M292" s="133" t="str">
        <f t="shared" si="4"/>
        <v>OK</v>
      </c>
      <c r="N292" s="134"/>
    </row>
    <row r="293" spans="1:14" x14ac:dyDescent="0.25">
      <c r="A293" s="125" t="s">
        <v>1813</v>
      </c>
      <c r="B293" s="126" t="s">
        <v>1464</v>
      </c>
      <c r="C293" s="127" t="s">
        <v>503</v>
      </c>
      <c r="D293" s="128" t="s">
        <v>1465</v>
      </c>
      <c r="E293" s="132" t="s">
        <v>544</v>
      </c>
      <c r="F293" s="130" t="s">
        <v>503</v>
      </c>
      <c r="G293" s="128" t="s">
        <v>1079</v>
      </c>
      <c r="H293" s="131" t="str">
        <f>IF(OR(AND('CE4'!T13="",'CE4'!U13=""),AND('CE4'!T16="",'CE4'!U16=""),AND('CE4'!T19="",'CE4'!U19=""),AND('CE4'!U13="X",'CE4'!U16="X",'CE4'!U19="X"),AND('CE4'!U13="Q",'CE4'!U16="Q",'CE4'!U19="Q"),OR('CE4'!U13="M",'CE4'!U16="M",'CE4'!U19="M")),"",SUM('CE4'!T13,'CE4'!T16,'CE4'!T19))</f>
        <v/>
      </c>
      <c r="I293" s="131" t="str">
        <f>IF(AND(OR(AND('CE4'!U13="Q",'CE4'!U16="Q",'CE4'!U19="Q"),AND('CE4'!U13="X",'CE4'!U16="X",'CE4'!U19="X")),SUM('CE4'!T13,'CE4'!T16,'CE4'!T19)=0,ISNUMBER('CE4'!T22)),"",IF(OR('CE4'!U13="M",'CE4'!U16="M",'CE4'!U19="M"),"M",IF(AND('CE4'!U13='CE4'!U16,'CE4'!U13='CE4'!U19,OR('CE4'!U13="X",'CE4'!U13="W",'CE4'!U13="Q",'CE4'!U13="U",'CE4'!U13="Z")),UPPER('CE4'!U13),"")))</f>
        <v/>
      </c>
      <c r="J293" s="132" t="s">
        <v>544</v>
      </c>
      <c r="K293" s="131" t="str">
        <f>IF(AND(ISBLANK('CE4'!T22),$L$293&lt;&gt;"Z"),"",'CE4'!T22)</f>
        <v/>
      </c>
      <c r="L293" s="131" t="str">
        <f>IF(ISBLANK('CE4'!U22),"",'CE4'!U22)</f>
        <v/>
      </c>
      <c r="M293" s="133" t="str">
        <f t="shared" si="4"/>
        <v>OK</v>
      </c>
      <c r="N293" s="134"/>
    </row>
    <row r="294" spans="1:14" x14ac:dyDescent="0.25">
      <c r="A294" s="125" t="s">
        <v>1813</v>
      </c>
      <c r="B294" s="126" t="s">
        <v>1466</v>
      </c>
      <c r="C294" s="127" t="s">
        <v>503</v>
      </c>
      <c r="D294" s="128" t="s">
        <v>1467</v>
      </c>
      <c r="E294" s="132" t="s">
        <v>544</v>
      </c>
      <c r="F294" s="130" t="s">
        <v>503</v>
      </c>
      <c r="G294" s="128" t="s">
        <v>585</v>
      </c>
      <c r="H294" s="131" t="str">
        <f>IF(OR(AND('CE4'!T14="",'CE4'!U14=""),AND('CE4'!T17="",'CE4'!U17=""),AND('CE4'!T20="",'CE4'!U20=""),AND('CE4'!U14="X",'CE4'!U17="X",'CE4'!U20="X"),AND('CE4'!U14="Q",'CE4'!U17="Q",'CE4'!U20="Q"),OR('CE4'!U14="M",'CE4'!U17="M",'CE4'!U20="M")),"",SUM('CE4'!T14,'CE4'!T17,'CE4'!T20))</f>
        <v/>
      </c>
      <c r="I294" s="131" t="str">
        <f>IF(AND(OR(AND('CE4'!U14="Q",'CE4'!U17="Q",'CE4'!U20="Q"),AND('CE4'!U14="X",'CE4'!U17="X",'CE4'!U20="X")),SUM('CE4'!T14,'CE4'!T17,'CE4'!T20)=0,ISNUMBER('CE4'!T23)),"",IF(OR('CE4'!U14="M",'CE4'!U17="M",'CE4'!U20="M"),"M",IF(AND('CE4'!U14='CE4'!U17,'CE4'!U14='CE4'!U20,OR('CE4'!U14="X",'CE4'!U14="W",'CE4'!U14="Q",'CE4'!U14="U",'CE4'!U14="Z")),UPPER('CE4'!U14),"")))</f>
        <v/>
      </c>
      <c r="J294" s="132" t="s">
        <v>544</v>
      </c>
      <c r="K294" s="131" t="str">
        <f>IF(AND(ISBLANK('CE4'!T23),$L$294&lt;&gt;"Z"),"",'CE4'!T23)</f>
        <v/>
      </c>
      <c r="L294" s="131" t="str">
        <f>IF(ISBLANK('CE4'!U23),"",'CE4'!U23)</f>
        <v/>
      </c>
      <c r="M294" s="133" t="str">
        <f t="shared" si="4"/>
        <v>OK</v>
      </c>
      <c r="N294" s="134"/>
    </row>
    <row r="295" spans="1:14" x14ac:dyDescent="0.25">
      <c r="A295" s="125" t="s">
        <v>1813</v>
      </c>
      <c r="B295" s="126" t="s">
        <v>1468</v>
      </c>
      <c r="C295" s="127" t="s">
        <v>503</v>
      </c>
      <c r="D295" s="128" t="s">
        <v>1469</v>
      </c>
      <c r="E295" s="132" t="s">
        <v>544</v>
      </c>
      <c r="F295" s="130" t="s">
        <v>503</v>
      </c>
      <c r="G295" s="128" t="s">
        <v>548</v>
      </c>
      <c r="H295" s="131" t="str">
        <f>IF(OR(AND('CE4'!T15="",'CE4'!U15=""),AND('CE4'!T18="",'CE4'!U18=""),AND('CE4'!T21="",'CE4'!U21=""),AND('CE4'!U15="X",'CE4'!U18="X",'CE4'!U21="X"),AND('CE4'!U15="Q",'CE4'!U18="Q",'CE4'!U21="Q"),OR('CE4'!U15="M",'CE4'!U18="M",'CE4'!U21="M")),"",SUM('CE4'!T15,'CE4'!T18,'CE4'!T21))</f>
        <v/>
      </c>
      <c r="I295" s="131" t="str">
        <f>IF(AND(OR(AND('CE4'!U15="Q",'CE4'!U18="Q",'CE4'!U21="Q"),AND('CE4'!U15="X",'CE4'!U18="X",'CE4'!U21="X")),SUM('CE4'!T15,'CE4'!T18,'CE4'!T21)=0,ISNUMBER('CE4'!T24)),"",IF(OR('CE4'!U15="M",'CE4'!U18="M",'CE4'!U21="M"),"M",IF(AND('CE4'!U15='CE4'!U18,'CE4'!U15='CE4'!U21,OR('CE4'!U15="X",'CE4'!U15="W",'CE4'!U15="Q",'CE4'!U15="U",'CE4'!U15="Z")),UPPER('CE4'!U15),"")))</f>
        <v/>
      </c>
      <c r="J295" s="132" t="s">
        <v>544</v>
      </c>
      <c r="K295" s="131" t="str">
        <f>IF(AND(ISBLANK('CE4'!T24),$L$295&lt;&gt;"Z"),"",'CE4'!T24)</f>
        <v/>
      </c>
      <c r="L295" s="131" t="str">
        <f>IF(ISBLANK('CE4'!U24),"",'CE4'!U24)</f>
        <v/>
      </c>
      <c r="M295" s="133" t="str">
        <f t="shared" si="4"/>
        <v>OK</v>
      </c>
      <c r="N295" s="134"/>
    </row>
    <row r="296" spans="1:14" x14ac:dyDescent="0.25">
      <c r="A296" s="125" t="s">
        <v>1813</v>
      </c>
      <c r="B296" s="126" t="s">
        <v>1470</v>
      </c>
      <c r="C296" s="127" t="s">
        <v>503</v>
      </c>
      <c r="D296" s="128" t="s">
        <v>1217</v>
      </c>
      <c r="E296" s="132" t="s">
        <v>544</v>
      </c>
      <c r="F296" s="130" t="s">
        <v>503</v>
      </c>
      <c r="G296" s="128" t="s">
        <v>557</v>
      </c>
      <c r="H296" s="131" t="str">
        <f>IF(OR(AND('CE4'!W13="",'CE4'!X13=""),AND('CE4'!W14="",'CE4'!X14=""),AND('CE4'!X13="X",'CE4'!X14="X"),AND('CE4'!X13="Q",'CE4'!X14="Q"),OR('CE4'!X13="M",'CE4'!X14="M")),"",SUM('CE4'!W13,'CE4'!W14))</f>
        <v/>
      </c>
      <c r="I296" s="131" t="str">
        <f>IF(AND(OR(AND('CE4'!X13="Q",'CE4'!X14="Q"),AND('CE4'!X13="X",'CE4'!X14="X")),SUM('CE4'!W13,'CE4'!W14)=0,ISNUMBER('CE4'!W15)),"",IF(OR('CE4'!X13="M",'CE4'!X14="M"),"M",IF(AND('CE4'!X13='CE4'!X14,OR('CE4'!X13="X",'CE4'!X13="W",'CE4'!X13="Q",'CE4'!X13="U",'CE4'!X13="Z")),UPPER('CE4'!X13),"")))</f>
        <v/>
      </c>
      <c r="J296" s="132" t="s">
        <v>544</v>
      </c>
      <c r="K296" s="131" t="str">
        <f>IF(AND(ISBLANK('CE4'!W15),$L$296&lt;&gt;"Z"),"",'CE4'!W15)</f>
        <v/>
      </c>
      <c r="L296" s="131" t="str">
        <f>IF(ISBLANK('CE4'!X15),"",'CE4'!X15)</f>
        <v/>
      </c>
      <c r="M296" s="133" t="str">
        <f t="shared" si="4"/>
        <v>OK</v>
      </c>
      <c r="N296" s="134"/>
    </row>
    <row r="297" spans="1:14" x14ac:dyDescent="0.25">
      <c r="A297" s="125" t="s">
        <v>1813</v>
      </c>
      <c r="B297" s="126" t="s">
        <v>1471</v>
      </c>
      <c r="C297" s="127" t="s">
        <v>503</v>
      </c>
      <c r="D297" s="128" t="s">
        <v>1219</v>
      </c>
      <c r="E297" s="132" t="s">
        <v>544</v>
      </c>
      <c r="F297" s="130" t="s">
        <v>503</v>
      </c>
      <c r="G297" s="128" t="s">
        <v>1117</v>
      </c>
      <c r="H297" s="131" t="str">
        <f>IF(OR(AND('CE4'!W16="",'CE4'!X16=""),AND('CE4'!W17="",'CE4'!X17=""),AND('CE4'!X16="X",'CE4'!X17="X"),AND('CE4'!X16="Q",'CE4'!X17="Q"),OR('CE4'!X16="M",'CE4'!X17="M")),"",SUM('CE4'!W16,'CE4'!W17))</f>
        <v/>
      </c>
      <c r="I297" s="131" t="str">
        <f>IF(AND(OR(AND('CE4'!X16="Q",'CE4'!X17="Q"),AND('CE4'!X16="X",'CE4'!X17="X")),SUM('CE4'!W16,'CE4'!W17)=0,ISNUMBER('CE4'!W18)),"",IF(OR('CE4'!X16="M",'CE4'!X17="M"),"M",IF(AND('CE4'!X16='CE4'!X17,OR('CE4'!X16="X",'CE4'!X16="W",'CE4'!X16="Q",'CE4'!X16="U",'CE4'!X16="Z")),UPPER('CE4'!X16),"")))</f>
        <v/>
      </c>
      <c r="J297" s="132" t="s">
        <v>544</v>
      </c>
      <c r="K297" s="131" t="str">
        <f>IF(AND(ISBLANK('CE4'!W18),$L$297&lt;&gt;"Z"),"",'CE4'!W18)</f>
        <v/>
      </c>
      <c r="L297" s="131" t="str">
        <f>IF(ISBLANK('CE4'!X18),"",'CE4'!X18)</f>
        <v/>
      </c>
      <c r="M297" s="133" t="str">
        <f t="shared" si="4"/>
        <v>OK</v>
      </c>
      <c r="N297" s="134"/>
    </row>
    <row r="298" spans="1:14" x14ac:dyDescent="0.25">
      <c r="A298" s="125" t="s">
        <v>1813</v>
      </c>
      <c r="B298" s="126" t="s">
        <v>1472</v>
      </c>
      <c r="C298" s="127" t="s">
        <v>503</v>
      </c>
      <c r="D298" s="128" t="s">
        <v>1221</v>
      </c>
      <c r="E298" s="132" t="s">
        <v>544</v>
      </c>
      <c r="F298" s="130" t="s">
        <v>503</v>
      </c>
      <c r="G298" s="128" t="s">
        <v>558</v>
      </c>
      <c r="H298" s="131" t="str">
        <f>IF(OR(AND('CE4'!W19="",'CE4'!X19=""),AND('CE4'!W20="",'CE4'!X20=""),AND('CE4'!X19="X",'CE4'!X20="X"),AND('CE4'!X19="Q",'CE4'!X20="Q"),OR('CE4'!X19="M",'CE4'!X20="M")),"",SUM('CE4'!W19,'CE4'!W20))</f>
        <v/>
      </c>
      <c r="I298" s="131" t="str">
        <f>IF(AND(OR(AND('CE4'!X19="Q",'CE4'!X20="Q"),AND('CE4'!X19="X",'CE4'!X20="X")),SUM('CE4'!W19,'CE4'!W20)=0,ISNUMBER('CE4'!W21)),"",IF(OR('CE4'!X19="M",'CE4'!X20="M"),"M",IF(AND('CE4'!X19='CE4'!X20,OR('CE4'!X19="X",'CE4'!X19="W",'CE4'!X19="Q",'CE4'!X19="U",'CE4'!X19="Z")),UPPER('CE4'!X19),"")))</f>
        <v/>
      </c>
      <c r="J298" s="132" t="s">
        <v>544</v>
      </c>
      <c r="K298" s="131" t="str">
        <f>IF(AND(ISBLANK('CE4'!W21),$L$298&lt;&gt;"Z"),"",'CE4'!W21)</f>
        <v/>
      </c>
      <c r="L298" s="131" t="str">
        <f>IF(ISBLANK('CE4'!X21),"",'CE4'!X21)</f>
        <v/>
      </c>
      <c r="M298" s="133" t="str">
        <f t="shared" si="4"/>
        <v>OK</v>
      </c>
      <c r="N298" s="134"/>
    </row>
    <row r="299" spans="1:14" x14ac:dyDescent="0.25">
      <c r="A299" s="125" t="s">
        <v>1813</v>
      </c>
      <c r="B299" s="126" t="s">
        <v>1473</v>
      </c>
      <c r="C299" s="127" t="s">
        <v>503</v>
      </c>
      <c r="D299" s="128" t="s">
        <v>1474</v>
      </c>
      <c r="E299" s="132" t="s">
        <v>544</v>
      </c>
      <c r="F299" s="130" t="s">
        <v>503</v>
      </c>
      <c r="G299" s="128" t="s">
        <v>1084</v>
      </c>
      <c r="H299" s="131" t="str">
        <f>IF(OR(AND('CE4'!W13="",'CE4'!X13=""),AND('CE4'!W16="",'CE4'!X16=""),AND('CE4'!W19="",'CE4'!X19=""),AND('CE4'!X13="X",'CE4'!X16="X",'CE4'!X19="X"),AND('CE4'!X13="Q",'CE4'!X16="Q",'CE4'!X19="Q"),OR('CE4'!X13="M",'CE4'!X16="M",'CE4'!X19="M")),"",SUM('CE4'!W13,'CE4'!W16,'CE4'!W19))</f>
        <v/>
      </c>
      <c r="I299" s="131" t="str">
        <f>IF(AND(OR(AND('CE4'!X13="Q",'CE4'!X16="Q",'CE4'!X19="Q"),AND('CE4'!X13="X",'CE4'!X16="X",'CE4'!X19="X")),SUM('CE4'!W13,'CE4'!W16,'CE4'!W19)=0,ISNUMBER('CE4'!W22)),"",IF(OR('CE4'!X13="M",'CE4'!X16="M",'CE4'!X19="M"),"M",IF(AND('CE4'!X13='CE4'!X16,'CE4'!X13='CE4'!X19,OR('CE4'!X13="X",'CE4'!X13="W",'CE4'!X13="Q",'CE4'!X13="U",'CE4'!X13="Z")),UPPER('CE4'!X13),"")))</f>
        <v/>
      </c>
      <c r="J299" s="132" t="s">
        <v>544</v>
      </c>
      <c r="K299" s="131" t="str">
        <f>IF(AND(ISBLANK('CE4'!W22),$L$299&lt;&gt;"Z"),"",'CE4'!W22)</f>
        <v/>
      </c>
      <c r="L299" s="131" t="str">
        <f>IF(ISBLANK('CE4'!X22),"",'CE4'!X22)</f>
        <v/>
      </c>
      <c r="M299" s="133" t="str">
        <f t="shared" si="4"/>
        <v>OK</v>
      </c>
      <c r="N299" s="134"/>
    </row>
    <row r="300" spans="1:14" x14ac:dyDescent="0.25">
      <c r="A300" s="125" t="s">
        <v>1813</v>
      </c>
      <c r="B300" s="126" t="s">
        <v>1475</v>
      </c>
      <c r="C300" s="127" t="s">
        <v>503</v>
      </c>
      <c r="D300" s="128" t="s">
        <v>1476</v>
      </c>
      <c r="E300" s="132" t="s">
        <v>544</v>
      </c>
      <c r="F300" s="130" t="s">
        <v>503</v>
      </c>
      <c r="G300" s="128" t="s">
        <v>586</v>
      </c>
      <c r="H300" s="131" t="str">
        <f>IF(OR(AND('CE4'!W14="",'CE4'!X14=""),AND('CE4'!W17="",'CE4'!X17=""),AND('CE4'!W20="",'CE4'!X20=""),AND('CE4'!X14="X",'CE4'!X17="X",'CE4'!X20="X"),AND('CE4'!X14="Q",'CE4'!X17="Q",'CE4'!X20="Q"),OR('CE4'!X14="M",'CE4'!X17="M",'CE4'!X20="M")),"",SUM('CE4'!W14,'CE4'!W17,'CE4'!W20))</f>
        <v/>
      </c>
      <c r="I300" s="131" t="str">
        <f>IF(AND(OR(AND('CE4'!X14="Q",'CE4'!X17="Q",'CE4'!X20="Q"),AND('CE4'!X14="X",'CE4'!X17="X",'CE4'!X20="X")),SUM('CE4'!W14,'CE4'!W17,'CE4'!W20)=0,ISNUMBER('CE4'!W23)),"",IF(OR('CE4'!X14="M",'CE4'!X17="M",'CE4'!X20="M"),"M",IF(AND('CE4'!X14='CE4'!X17,'CE4'!X14='CE4'!X20,OR('CE4'!X14="X",'CE4'!X14="W",'CE4'!X14="Q",'CE4'!X14="U",'CE4'!X14="Z")),UPPER('CE4'!X14),"")))</f>
        <v/>
      </c>
      <c r="J300" s="132" t="s">
        <v>544</v>
      </c>
      <c r="K300" s="131" t="str">
        <f>IF(AND(ISBLANK('CE4'!W23),$L$300&lt;&gt;"Z"),"",'CE4'!W23)</f>
        <v/>
      </c>
      <c r="L300" s="131" t="str">
        <f>IF(ISBLANK('CE4'!X23),"",'CE4'!X23)</f>
        <v/>
      </c>
      <c r="M300" s="133" t="str">
        <f t="shared" si="4"/>
        <v>OK</v>
      </c>
      <c r="N300" s="134"/>
    </row>
    <row r="301" spans="1:14" x14ac:dyDescent="0.25">
      <c r="A301" s="125" t="s">
        <v>1813</v>
      </c>
      <c r="B301" s="126" t="s">
        <v>1477</v>
      </c>
      <c r="C301" s="127" t="s">
        <v>503</v>
      </c>
      <c r="D301" s="128" t="s">
        <v>1478</v>
      </c>
      <c r="E301" s="132" t="s">
        <v>544</v>
      </c>
      <c r="F301" s="130" t="s">
        <v>503</v>
      </c>
      <c r="G301" s="128" t="s">
        <v>1089</v>
      </c>
      <c r="H301" s="131" t="str">
        <f>IF(OR(AND('CE4'!W15="",'CE4'!X15=""),AND('CE4'!W18="",'CE4'!X18=""),AND('CE4'!W21="",'CE4'!X21=""),AND('CE4'!X15="X",'CE4'!X18="X",'CE4'!X21="X"),AND('CE4'!X15="Q",'CE4'!X18="Q",'CE4'!X21="Q"),OR('CE4'!X15="M",'CE4'!X18="M",'CE4'!X21="M")),"",SUM('CE4'!W15,'CE4'!W18,'CE4'!W21))</f>
        <v/>
      </c>
      <c r="I301" s="131" t="str">
        <f>IF(AND(OR(AND('CE4'!X15="Q",'CE4'!X18="Q",'CE4'!X21="Q"),AND('CE4'!X15="X",'CE4'!X18="X",'CE4'!X21="X")),SUM('CE4'!W15,'CE4'!W18,'CE4'!W21)=0,ISNUMBER('CE4'!W24)),"",IF(OR('CE4'!X15="M",'CE4'!X18="M",'CE4'!X21="M"),"M",IF(AND('CE4'!X15='CE4'!X18,'CE4'!X15='CE4'!X21,OR('CE4'!X15="X",'CE4'!X15="W",'CE4'!X15="Q",'CE4'!X15="U",'CE4'!X15="Z")),UPPER('CE4'!X15),"")))</f>
        <v/>
      </c>
      <c r="J301" s="132" t="s">
        <v>544</v>
      </c>
      <c r="K301" s="131" t="str">
        <f>IF(AND(ISBLANK('CE4'!W24),$L$301&lt;&gt;"Z"),"",'CE4'!W24)</f>
        <v/>
      </c>
      <c r="L301" s="131" t="str">
        <f>IF(ISBLANK('CE4'!X24),"",'CE4'!X24)</f>
        <v/>
      </c>
      <c r="M301" s="133" t="str">
        <f t="shared" si="4"/>
        <v>OK</v>
      </c>
      <c r="N301" s="134"/>
    </row>
    <row r="302" spans="1:14" x14ac:dyDescent="0.25">
      <c r="A302" s="125" t="s">
        <v>1813</v>
      </c>
      <c r="B302" s="126" t="s">
        <v>1479</v>
      </c>
      <c r="C302" s="127" t="s">
        <v>503</v>
      </c>
      <c r="D302" s="128" t="s">
        <v>1391</v>
      </c>
      <c r="E302" s="132" t="s">
        <v>544</v>
      </c>
      <c r="F302" s="130" t="s">
        <v>503</v>
      </c>
      <c r="G302" s="128" t="s">
        <v>1014</v>
      </c>
      <c r="H302" s="131" t="str">
        <f>IF(OR(AND('CE4'!T13="",'CE4'!U13=""),AND('CE4'!W13="",'CE4'!X13=""),AND('CE4'!U13="X",'CE4'!X13="X"),AND('CE4'!U13="Q",'CE4'!X13="Q"),OR('CE4'!U13="M",'CE4'!X13="M")),"",SUM('CE4'!T13,'CE4'!W13))</f>
        <v/>
      </c>
      <c r="I302" s="131" t="str">
        <f xml:space="preserve"> IF(AND(OR(AND('CE4'!U13="Q",'CE4'!X13="Q"),AND('CE4'!U13="X",'CE4'!X13="X")),SUM('CE4'!T13,'CE4'!W13)=0,ISNUMBER('CE4'!Z13)),"",IF(OR('CE4'!U13="M",'CE4'!X13="M"),"M",IF(AND('CE4'!U13='CE4'!X13,OR('CE4'!U13="X",'CE4'!U13="W",'CE4'!U13="Q",'CE4'!U13="U",'CE4'!U13="Z")),UPPER( 'CE4'!U13),"")))</f>
        <v/>
      </c>
      <c r="J302" s="132" t="s">
        <v>544</v>
      </c>
      <c r="K302" s="131" t="str">
        <f>IF(AND(ISBLANK('CE4'!Z13),$L$302&lt;&gt;"Z"),"",'CE4'!Z13)</f>
        <v/>
      </c>
      <c r="L302" s="131" t="str">
        <f>IF(ISBLANK('CE4'!AA13),"",'CE4'!AA13)</f>
        <v/>
      </c>
      <c r="M302" s="133" t="str">
        <f t="shared" si="4"/>
        <v>OK</v>
      </c>
      <c r="N302" s="134"/>
    </row>
    <row r="303" spans="1:14" x14ac:dyDescent="0.25">
      <c r="A303" s="125" t="s">
        <v>1813</v>
      </c>
      <c r="B303" s="126" t="s">
        <v>1480</v>
      </c>
      <c r="C303" s="127" t="s">
        <v>503</v>
      </c>
      <c r="D303" s="128" t="s">
        <v>1393</v>
      </c>
      <c r="E303" s="132" t="s">
        <v>544</v>
      </c>
      <c r="F303" s="130" t="s">
        <v>503</v>
      </c>
      <c r="G303" s="128" t="s">
        <v>1017</v>
      </c>
      <c r="H303" s="131" t="str">
        <f>IF(OR(AND('CE4'!T14="",'CE4'!U14=""),AND('CE4'!W14="",'CE4'!X14=""),AND('CE4'!U14="X",'CE4'!X14="X"),AND('CE4'!U14="Q",'CE4'!X14="Q"),OR('CE4'!U14="M",'CE4'!X14="M")),"",SUM('CE4'!T14,'CE4'!W14))</f>
        <v/>
      </c>
      <c r="I303" s="131" t="str">
        <f xml:space="preserve"> IF(AND(OR(AND('CE4'!U14="Q",'CE4'!X14="Q"),AND('CE4'!U14="X",'CE4'!X14="X")),SUM('CE4'!T14,'CE4'!W14)=0,ISNUMBER('CE4'!Z14)),"",IF(OR('CE4'!U14="M",'CE4'!X14="M"),"M",IF(AND('CE4'!U14='CE4'!X14,OR('CE4'!U14="X",'CE4'!U14="W",'CE4'!U14="Q",'CE4'!U14="U",'CE4'!U14="Z")),UPPER( 'CE4'!U14),"")))</f>
        <v/>
      </c>
      <c r="J303" s="132" t="s">
        <v>544</v>
      </c>
      <c r="K303" s="131" t="str">
        <f>IF(AND(ISBLANK('CE4'!Z14),$L$303&lt;&gt;"Z"),"",'CE4'!Z14)</f>
        <v/>
      </c>
      <c r="L303" s="131" t="str">
        <f>IF(ISBLANK('CE4'!AA14),"",'CE4'!AA14)</f>
        <v/>
      </c>
      <c r="M303" s="133" t="str">
        <f t="shared" si="4"/>
        <v>OK</v>
      </c>
      <c r="N303" s="134"/>
    </row>
    <row r="304" spans="1:14" x14ac:dyDescent="0.25">
      <c r="A304" s="125" t="s">
        <v>1813</v>
      </c>
      <c r="B304" s="126" t="s">
        <v>1481</v>
      </c>
      <c r="C304" s="127" t="s">
        <v>503</v>
      </c>
      <c r="D304" s="128" t="s">
        <v>1250</v>
      </c>
      <c r="E304" s="132" t="s">
        <v>544</v>
      </c>
      <c r="F304" s="130" t="s">
        <v>503</v>
      </c>
      <c r="G304" s="128" t="s">
        <v>563</v>
      </c>
      <c r="H304" s="131" t="str">
        <f>IF(OR(AND('CE4'!Z13="",'CE4'!AA13=""),AND('CE4'!Z14="",'CE4'!AA14=""),AND('CE4'!AA13="X",'CE4'!AA14="X"),AND('CE4'!AA13="Q",'CE4'!AA14="Q"),OR('CE4'!AA13="M",'CE4'!AA14="M")),"",SUM('CE4'!Z13,'CE4'!Z14))</f>
        <v/>
      </c>
      <c r="I304" s="131" t="str">
        <f>IF(AND(OR(AND('CE4'!AA13="Q",'CE4'!AA14="Q"),AND('CE4'!AA13="X",'CE4'!AA14="X")),SUM('CE4'!Z13,'CE4'!Z14)=0,ISNUMBER('CE4'!Z15)),"",IF(OR('CE4'!AA13="M",'CE4'!AA14="M"),"M",IF(AND('CE4'!AA13='CE4'!AA14,OR('CE4'!AA13="X",'CE4'!AA13="W",'CE4'!AA13="Q",'CE4'!AA13="U",'CE4'!AA13="Z")),UPPER('CE4'!AA13),"")))</f>
        <v/>
      </c>
      <c r="J304" s="132" t="s">
        <v>544</v>
      </c>
      <c r="K304" s="131" t="str">
        <f>IF(AND(ISBLANK('CE4'!Z15),$L$304&lt;&gt;"Z"),"",'CE4'!Z15)</f>
        <v/>
      </c>
      <c r="L304" s="131" t="str">
        <f>IF(ISBLANK('CE4'!AA15),"",'CE4'!AA15)</f>
        <v/>
      </c>
      <c r="M304" s="133" t="str">
        <f t="shared" si="4"/>
        <v>OK</v>
      </c>
      <c r="N304" s="134"/>
    </row>
    <row r="305" spans="1:14" x14ac:dyDescent="0.25">
      <c r="A305" s="125" t="s">
        <v>1813</v>
      </c>
      <c r="B305" s="126" t="s">
        <v>1482</v>
      </c>
      <c r="C305" s="127" t="s">
        <v>503</v>
      </c>
      <c r="D305" s="128" t="s">
        <v>1483</v>
      </c>
      <c r="E305" s="132" t="s">
        <v>544</v>
      </c>
      <c r="F305" s="130" t="s">
        <v>503</v>
      </c>
      <c r="G305" s="128" t="s">
        <v>577</v>
      </c>
      <c r="H305" s="131" t="str">
        <f>IF(OR(AND('CE4'!T16="",'CE4'!U16=""),AND('CE4'!W16="",'CE4'!X16=""),AND('CE4'!U16="X",'CE4'!X16="X"),AND('CE4'!U16="Q",'CE4'!X16="Q"),OR('CE4'!U16="M",'CE4'!X16="M")),"",SUM('CE4'!T16,'CE4'!W16))</f>
        <v/>
      </c>
      <c r="I305" s="131" t="str">
        <f xml:space="preserve"> IF(AND(OR(AND('CE4'!U16="Q",'CE4'!X16="Q"),AND('CE4'!U16="X",'CE4'!X16="X")),SUM('CE4'!T16,'CE4'!W16)=0,ISNUMBER('CE4'!Z16)),"",IF(OR('CE4'!U16="M",'CE4'!X16="M"),"M",IF(AND('CE4'!U16='CE4'!X16,OR('CE4'!U16="X",'CE4'!U16="W",'CE4'!U16="Q",'CE4'!U16="U",'CE4'!U16="Z")),UPPER( 'CE4'!U16),"")))</f>
        <v/>
      </c>
      <c r="J305" s="132" t="s">
        <v>544</v>
      </c>
      <c r="K305" s="131" t="str">
        <f>IF(AND(ISBLANK('CE4'!Z16),$L$305&lt;&gt;"Z"),"",'CE4'!Z16)</f>
        <v/>
      </c>
      <c r="L305" s="131" t="str">
        <f>IF(ISBLANK('CE4'!AA16),"",'CE4'!AA16)</f>
        <v/>
      </c>
      <c r="M305" s="133" t="str">
        <f t="shared" si="4"/>
        <v>OK</v>
      </c>
      <c r="N305" s="134"/>
    </row>
    <row r="306" spans="1:14" x14ac:dyDescent="0.25">
      <c r="A306" s="125" t="s">
        <v>1813</v>
      </c>
      <c r="B306" s="126" t="s">
        <v>1484</v>
      </c>
      <c r="C306" s="127" t="s">
        <v>503</v>
      </c>
      <c r="D306" s="128" t="s">
        <v>1485</v>
      </c>
      <c r="E306" s="132" t="s">
        <v>544</v>
      </c>
      <c r="F306" s="130" t="s">
        <v>503</v>
      </c>
      <c r="G306" s="128" t="s">
        <v>587</v>
      </c>
      <c r="H306" s="131" t="str">
        <f>IF(OR(AND('CE4'!T17="",'CE4'!U17=""),AND('CE4'!W17="",'CE4'!X17=""),AND('CE4'!U17="X",'CE4'!X17="X"),AND('CE4'!U17="Q",'CE4'!X17="Q"),OR('CE4'!U17="M",'CE4'!X17="M")),"",SUM('CE4'!T17,'CE4'!W17))</f>
        <v/>
      </c>
      <c r="I306" s="131" t="str">
        <f xml:space="preserve"> IF(AND(OR(AND('CE4'!U17="Q",'CE4'!X17="Q"),AND('CE4'!U17="X",'CE4'!X17="X")),SUM('CE4'!T17,'CE4'!W17)=0,ISNUMBER('CE4'!Z17)),"",IF(OR('CE4'!U17="M",'CE4'!X17="M"),"M",IF(AND('CE4'!U17='CE4'!X17,OR('CE4'!U17="X",'CE4'!U17="W",'CE4'!U17="Q",'CE4'!U17="U",'CE4'!U17="Z")),UPPER( 'CE4'!U17),"")))</f>
        <v/>
      </c>
      <c r="J306" s="132" t="s">
        <v>544</v>
      </c>
      <c r="K306" s="131" t="str">
        <f>IF(AND(ISBLANK('CE4'!Z17),$L$306&lt;&gt;"Z"),"",'CE4'!Z17)</f>
        <v/>
      </c>
      <c r="L306" s="131" t="str">
        <f>IF(ISBLANK('CE4'!AA17),"",'CE4'!AA17)</f>
        <v/>
      </c>
      <c r="M306" s="133" t="str">
        <f t="shared" si="4"/>
        <v>OK</v>
      </c>
      <c r="N306" s="134"/>
    </row>
    <row r="307" spans="1:14" x14ac:dyDescent="0.25">
      <c r="A307" s="125" t="s">
        <v>1813</v>
      </c>
      <c r="B307" s="126" t="s">
        <v>1486</v>
      </c>
      <c r="C307" s="127" t="s">
        <v>503</v>
      </c>
      <c r="D307" s="128" t="s">
        <v>1252</v>
      </c>
      <c r="E307" s="132" t="s">
        <v>544</v>
      </c>
      <c r="F307" s="130" t="s">
        <v>503</v>
      </c>
      <c r="G307" s="128" t="s">
        <v>564</v>
      </c>
      <c r="H307" s="131" t="str">
        <f>IF(OR(AND('CE4'!Z16="",'CE4'!AA16=""),AND('CE4'!Z17="",'CE4'!AA17=""),AND('CE4'!AA16="X",'CE4'!AA17="X"),AND('CE4'!AA16="Q",'CE4'!AA17="Q"),OR('CE4'!AA16="M",'CE4'!AA17="M")),"",SUM('CE4'!Z16,'CE4'!Z17))</f>
        <v/>
      </c>
      <c r="I307" s="131" t="str">
        <f>IF(AND(OR(AND('CE4'!AA16="Q",'CE4'!AA17="Q"),AND('CE4'!AA16="X",'CE4'!AA17="X")),SUM('CE4'!Z16,'CE4'!Z17)=0,ISNUMBER('CE4'!Z18)),"",IF(OR('CE4'!AA16="M",'CE4'!AA17="M"),"M",IF(AND('CE4'!AA16='CE4'!AA17,OR('CE4'!AA16="X",'CE4'!AA16="W",'CE4'!AA16="Q",'CE4'!AA16="U",'CE4'!AA16="Z")),UPPER('CE4'!AA16),"")))</f>
        <v/>
      </c>
      <c r="J307" s="132" t="s">
        <v>544</v>
      </c>
      <c r="K307" s="131" t="str">
        <f>IF(AND(ISBLANK('CE4'!Z18),$L$307&lt;&gt;"Z"),"",'CE4'!Z18)</f>
        <v/>
      </c>
      <c r="L307" s="131" t="str">
        <f>IF(ISBLANK('CE4'!AA18),"",'CE4'!AA18)</f>
        <v/>
      </c>
      <c r="M307" s="133" t="str">
        <f t="shared" si="4"/>
        <v>OK</v>
      </c>
      <c r="N307" s="134"/>
    </row>
    <row r="308" spans="1:14" x14ac:dyDescent="0.25">
      <c r="A308" s="125" t="s">
        <v>1813</v>
      </c>
      <c r="B308" s="126" t="s">
        <v>1487</v>
      </c>
      <c r="C308" s="127" t="s">
        <v>503</v>
      </c>
      <c r="D308" s="128" t="s">
        <v>1401</v>
      </c>
      <c r="E308" s="132" t="s">
        <v>544</v>
      </c>
      <c r="F308" s="130" t="s">
        <v>503</v>
      </c>
      <c r="G308" s="128" t="s">
        <v>1004</v>
      </c>
      <c r="H308" s="131" t="str">
        <f>IF(OR(AND('CE4'!T19="",'CE4'!U19=""),AND('CE4'!W19="",'CE4'!X19=""),AND('CE4'!U19="X",'CE4'!X19="X"),AND('CE4'!U19="Q",'CE4'!X19="Q"),OR('CE4'!U19="M",'CE4'!X19="M")),"",SUM('CE4'!T19,'CE4'!W19))</f>
        <v/>
      </c>
      <c r="I308" s="131" t="str">
        <f xml:space="preserve"> IF(AND(OR(AND('CE4'!U19="Q",'CE4'!X19="Q"),AND('CE4'!U19="X",'CE4'!X19="X")),SUM('CE4'!T19,'CE4'!W19)=0,ISNUMBER('CE4'!Z19)),"",IF(OR('CE4'!U19="M",'CE4'!X19="M"),"M",IF(AND('CE4'!U19='CE4'!X19,OR('CE4'!U19="X",'CE4'!U19="W",'CE4'!U19="Q",'CE4'!U19="U",'CE4'!U19="Z")),UPPER( 'CE4'!U19),"")))</f>
        <v/>
      </c>
      <c r="J308" s="132" t="s">
        <v>544</v>
      </c>
      <c r="K308" s="131" t="str">
        <f>IF(AND(ISBLANK('CE4'!Z19),$L$308&lt;&gt;"Z"),"",'CE4'!Z19)</f>
        <v/>
      </c>
      <c r="L308" s="131" t="str">
        <f>IF(ISBLANK('CE4'!AA19),"",'CE4'!AA19)</f>
        <v/>
      </c>
      <c r="M308" s="133" t="str">
        <f t="shared" si="4"/>
        <v>OK</v>
      </c>
      <c r="N308" s="134"/>
    </row>
    <row r="309" spans="1:14" x14ac:dyDescent="0.25">
      <c r="A309" s="125" t="s">
        <v>1813</v>
      </c>
      <c r="B309" s="126" t="s">
        <v>1488</v>
      </c>
      <c r="C309" s="127" t="s">
        <v>503</v>
      </c>
      <c r="D309" s="128" t="s">
        <v>1403</v>
      </c>
      <c r="E309" s="132" t="s">
        <v>544</v>
      </c>
      <c r="F309" s="130" t="s">
        <v>503</v>
      </c>
      <c r="G309" s="128" t="s">
        <v>1008</v>
      </c>
      <c r="H309" s="131" t="str">
        <f>IF(OR(AND('CE4'!T20="",'CE4'!U20=""),AND('CE4'!W20="",'CE4'!X20=""),AND('CE4'!U20="X",'CE4'!X20="X"),AND('CE4'!U20="Q",'CE4'!X20="Q"),OR('CE4'!U20="M",'CE4'!X20="M")),"",SUM('CE4'!T20,'CE4'!W20))</f>
        <v/>
      </c>
      <c r="I309" s="131" t="str">
        <f xml:space="preserve"> IF(AND(OR(AND('CE4'!U20="Q",'CE4'!X20="Q"),AND('CE4'!U20="X",'CE4'!X20="X")),SUM('CE4'!T20,'CE4'!W20)=0,ISNUMBER('CE4'!Z20)),"",IF(OR('CE4'!U20="M",'CE4'!X20="M"),"M",IF(AND('CE4'!U20='CE4'!X20,OR('CE4'!U20="X",'CE4'!U20="W",'CE4'!U20="Q",'CE4'!U20="U",'CE4'!U20="Z")),UPPER( 'CE4'!U20),"")))</f>
        <v/>
      </c>
      <c r="J309" s="132" t="s">
        <v>544</v>
      </c>
      <c r="K309" s="131" t="str">
        <f>IF(AND(ISBLANK('CE4'!Z20),$L$309&lt;&gt;"Z"),"",'CE4'!Z20)</f>
        <v/>
      </c>
      <c r="L309" s="131" t="str">
        <f>IF(ISBLANK('CE4'!AA20),"",'CE4'!AA20)</f>
        <v/>
      </c>
      <c r="M309" s="133" t="str">
        <f t="shared" si="4"/>
        <v>OK</v>
      </c>
      <c r="N309" s="134"/>
    </row>
    <row r="310" spans="1:14" x14ac:dyDescent="0.25">
      <c r="A310" s="125" t="s">
        <v>1813</v>
      </c>
      <c r="B310" s="126" t="s">
        <v>1489</v>
      </c>
      <c r="C310" s="127" t="s">
        <v>503</v>
      </c>
      <c r="D310" s="128" t="s">
        <v>1254</v>
      </c>
      <c r="E310" s="132" t="s">
        <v>544</v>
      </c>
      <c r="F310" s="130" t="s">
        <v>503</v>
      </c>
      <c r="G310" s="128" t="s">
        <v>565</v>
      </c>
      <c r="H310" s="131" t="str">
        <f>IF(OR(AND('CE4'!Z19="",'CE4'!AA19=""),AND('CE4'!Z20="",'CE4'!AA20=""),AND('CE4'!AA19="X",'CE4'!AA20="X"),AND('CE4'!AA19="Q",'CE4'!AA20="Q"),OR('CE4'!AA19="M",'CE4'!AA20="M")),"",SUM('CE4'!Z19,'CE4'!Z20))</f>
        <v/>
      </c>
      <c r="I310" s="131" t="str">
        <f>IF(AND(OR(AND('CE4'!AA19="Q",'CE4'!AA20="Q"),AND('CE4'!AA19="X",'CE4'!AA20="X")),SUM('CE4'!Z19,'CE4'!Z20)=0,ISNUMBER('CE4'!Z21)),"",IF(OR('CE4'!AA19="M",'CE4'!AA20="M"),"M",IF(AND('CE4'!AA19='CE4'!AA20,OR('CE4'!AA19="X",'CE4'!AA19="W",'CE4'!AA19="Q",'CE4'!AA19="U",'CE4'!AA19="Z")),UPPER('CE4'!AA19),"")))</f>
        <v/>
      </c>
      <c r="J310" s="132" t="s">
        <v>544</v>
      </c>
      <c r="K310" s="131" t="str">
        <f>IF(AND(ISBLANK('CE4'!Z21),$L$310&lt;&gt;"Z"),"",'CE4'!Z21)</f>
        <v/>
      </c>
      <c r="L310" s="131" t="str">
        <f>IF(ISBLANK('CE4'!AA21),"",'CE4'!AA21)</f>
        <v/>
      </c>
      <c r="M310" s="133" t="str">
        <f t="shared" si="4"/>
        <v>OK</v>
      </c>
      <c r="N310" s="134"/>
    </row>
    <row r="311" spans="1:14" x14ac:dyDescent="0.25">
      <c r="A311" s="125" t="s">
        <v>1813</v>
      </c>
      <c r="B311" s="126" t="s">
        <v>1490</v>
      </c>
      <c r="C311" s="127" t="s">
        <v>503</v>
      </c>
      <c r="D311" s="128" t="s">
        <v>1491</v>
      </c>
      <c r="E311" s="132" t="s">
        <v>544</v>
      </c>
      <c r="F311" s="130" t="s">
        <v>503</v>
      </c>
      <c r="G311" s="128" t="s">
        <v>578</v>
      </c>
      <c r="H311" s="131" t="str">
        <f>IF(OR(AND('CE4'!Z13="",'CE4'!AA13=""),AND('CE4'!Z16="",'CE4'!AA16=""),AND('CE4'!Z19="",'CE4'!AA19=""),AND('CE4'!AA13="X",'CE4'!AA16="X",'CE4'!AA19="X"),AND('CE4'!AA13="Q",'CE4'!AA16="Q",'CE4'!AA19="Q"),OR('CE4'!AA13="M",'CE4'!AA16="M",'CE4'!AA19="M")),"",SUM('CE4'!Z13,'CE4'!Z16,'CE4'!Z19))</f>
        <v/>
      </c>
      <c r="I311" s="131" t="str">
        <f>IF(AND(OR(AND('CE4'!AA13="Q",'CE4'!AA16="Q",'CE4'!AA19="Q"),AND('CE4'!AA13="X",'CE4'!AA16="X",'CE4'!AA19="X")),SUM('CE4'!Z13,'CE4'!Z16,'CE4'!Z19)=0,ISNUMBER('CE4'!Z22)),"",IF(OR('CE4'!AA13="M",'CE4'!AA16="M",'CE4'!AA19="M"),"M",IF(AND('CE4'!AA13='CE4'!AA16,'CE4'!AA13='CE4'!AA19,OR('CE4'!AA13="X",'CE4'!AA13="W",'CE4'!AA13="Q",'CE4'!AA13="U",'CE4'!AA13="Z")),UPPER('CE4'!AA13),"")))</f>
        <v/>
      </c>
      <c r="J311" s="132" t="s">
        <v>544</v>
      </c>
      <c r="K311" s="131" t="str">
        <f>IF(AND(ISBLANK('CE4'!Z22),$L$311&lt;&gt;"Z"),"",'CE4'!Z22)</f>
        <v/>
      </c>
      <c r="L311" s="131" t="str">
        <f>IF(ISBLANK('CE4'!AA22),"",'CE4'!AA22)</f>
        <v/>
      </c>
      <c r="M311" s="133" t="str">
        <f t="shared" si="4"/>
        <v>OK</v>
      </c>
      <c r="N311" s="134"/>
    </row>
    <row r="312" spans="1:14" x14ac:dyDescent="0.25">
      <c r="A312" s="125" t="s">
        <v>1813</v>
      </c>
      <c r="B312" s="126" t="s">
        <v>1492</v>
      </c>
      <c r="C312" s="127" t="s">
        <v>503</v>
      </c>
      <c r="D312" s="128" t="s">
        <v>1493</v>
      </c>
      <c r="E312" s="132" t="s">
        <v>544</v>
      </c>
      <c r="F312" s="130" t="s">
        <v>503</v>
      </c>
      <c r="G312" s="128" t="s">
        <v>996</v>
      </c>
      <c r="H312" s="131" t="str">
        <f>IF(OR(AND('CE4'!Z14="",'CE4'!AA14=""),AND('CE4'!Z17="",'CE4'!AA17=""),AND('CE4'!Z20="",'CE4'!AA20=""),AND('CE4'!AA14="X",'CE4'!AA17="X",'CE4'!AA20="X"),AND('CE4'!AA14="Q",'CE4'!AA17="Q",'CE4'!AA20="Q"),OR('CE4'!AA14="M",'CE4'!AA17="M",'CE4'!AA20="M")),"",SUM('CE4'!Z14,'CE4'!Z17,'CE4'!Z20))</f>
        <v/>
      </c>
      <c r="I312" s="131" t="str">
        <f>IF(AND(OR(AND('CE4'!AA14="Q",'CE4'!AA17="Q",'CE4'!AA20="Q"),AND('CE4'!AA14="X",'CE4'!AA17="X",'CE4'!AA20="X")),SUM('CE4'!Z14,'CE4'!Z17,'CE4'!Z20)=0,ISNUMBER('CE4'!Z23)),"",IF(OR('CE4'!AA14="M",'CE4'!AA17="M",'CE4'!AA20="M"),"M",IF(AND('CE4'!AA14='CE4'!AA17,'CE4'!AA14='CE4'!AA20,OR('CE4'!AA14="X",'CE4'!AA14="W",'CE4'!AA14="Q",'CE4'!AA14="U",'CE4'!AA14="Z")),UPPER('CE4'!AA14),"")))</f>
        <v/>
      </c>
      <c r="J312" s="132" t="s">
        <v>544</v>
      </c>
      <c r="K312" s="131" t="str">
        <f>IF(AND(ISBLANK('CE4'!Z23),$L$312&lt;&gt;"Z"),"",'CE4'!Z23)</f>
        <v/>
      </c>
      <c r="L312" s="131" t="str">
        <f>IF(ISBLANK('CE4'!AA23),"",'CE4'!AA23)</f>
        <v/>
      </c>
      <c r="M312" s="133" t="str">
        <f t="shared" si="4"/>
        <v>OK</v>
      </c>
      <c r="N312" s="134"/>
    </row>
    <row r="313" spans="1:14" x14ac:dyDescent="0.25">
      <c r="A313" s="125" t="s">
        <v>1813</v>
      </c>
      <c r="B313" s="126" t="s">
        <v>1494</v>
      </c>
      <c r="C313" s="127" t="s">
        <v>503</v>
      </c>
      <c r="D313" s="128" t="s">
        <v>1495</v>
      </c>
      <c r="E313" s="132" t="s">
        <v>544</v>
      </c>
      <c r="F313" s="130" t="s">
        <v>503</v>
      </c>
      <c r="G313" s="128" t="s">
        <v>1030</v>
      </c>
      <c r="H313" s="131" t="str">
        <f>IF(OR(AND('CE4'!Z15="",'CE4'!AA15=""),AND('CE4'!Z18="",'CE4'!AA18=""),AND('CE4'!Z21="",'CE4'!AA21=""),AND('CE4'!AA15="X",'CE4'!AA18="X",'CE4'!AA21="X"),AND('CE4'!AA15="Q",'CE4'!AA18="Q",'CE4'!AA21="Q"),OR('CE4'!AA15="M",'CE4'!AA18="M",'CE4'!AA21="M")),"",SUM('CE4'!Z15,'CE4'!Z18,'CE4'!Z21))</f>
        <v/>
      </c>
      <c r="I313" s="131" t="str">
        <f>IF(AND(OR(AND('CE4'!AA15="Q",'CE4'!AA18="Q",'CE4'!AA21="Q"),AND('CE4'!AA15="X",'CE4'!AA18="X",'CE4'!AA21="X")),SUM('CE4'!Z15,'CE4'!Z18,'CE4'!Z21)=0,ISNUMBER('CE4'!Z24)),"",IF(OR('CE4'!AA15="M",'CE4'!AA18="M",'CE4'!AA21="M"),"M",IF(AND('CE4'!AA15='CE4'!AA18,'CE4'!AA15='CE4'!AA21,OR('CE4'!AA15="X",'CE4'!AA15="W",'CE4'!AA15="Q",'CE4'!AA15="U",'CE4'!AA15="Z")),UPPER('CE4'!AA15),"")))</f>
        <v/>
      </c>
      <c r="J313" s="132" t="s">
        <v>544</v>
      </c>
      <c r="K313" s="131" t="str">
        <f>IF(AND(ISBLANK('CE4'!Z24),$L$313&lt;&gt;"Z"),"",'CE4'!Z24)</f>
        <v/>
      </c>
      <c r="L313" s="131" t="str">
        <f>IF(ISBLANK('CE4'!AA24),"",'CE4'!AA24)</f>
        <v/>
      </c>
      <c r="M313" s="133" t="str">
        <f t="shared" si="4"/>
        <v>OK</v>
      </c>
      <c r="N313" s="134"/>
    </row>
    <row r="314" spans="1:14" x14ac:dyDescent="0.25">
      <c r="A314" s="125" t="s">
        <v>1813</v>
      </c>
      <c r="B314" s="126" t="s">
        <v>1496</v>
      </c>
      <c r="C314" s="127" t="s">
        <v>504</v>
      </c>
      <c r="D314" s="128" t="s">
        <v>1187</v>
      </c>
      <c r="E314" s="132" t="s">
        <v>544</v>
      </c>
      <c r="F314" s="130" t="s">
        <v>504</v>
      </c>
      <c r="G314" s="128" t="s">
        <v>545</v>
      </c>
      <c r="H314" s="131" t="str">
        <f>IF(OR(AND('CE5'!T13="",'CE5'!U13=""),AND('CE5'!T14="",'CE5'!U14=""),AND('CE5'!U13="X",'CE5'!U14="X"),AND('CE5'!U13="Q",'CE5'!U14="Q"),OR('CE5'!U13="M",'CE5'!U14="M")),"",SUM('CE5'!T13,'CE5'!T14))</f>
        <v/>
      </c>
      <c r="I314" s="131" t="str">
        <f>IF(AND(OR(AND('CE5'!U13="Q",'CE5'!U14="Q"),AND('CE5'!U13="X",'CE5'!U14="X")),SUM('CE5'!T13,'CE5'!T14)=0,ISNUMBER('CE5'!T15)),"",IF(OR('CE5'!U13="M",'CE5'!U14="M"),"M",IF(AND('CE5'!U13='CE5'!U14,OR('CE5'!U13="X",'CE5'!U13="W",'CE5'!U13="Q",'CE5'!U13="U",'CE5'!U13="Z")),UPPER('CE5'!U13),"")))</f>
        <v/>
      </c>
      <c r="J314" s="132" t="s">
        <v>544</v>
      </c>
      <c r="K314" s="131" t="str">
        <f>IF(AND(ISBLANK('CE5'!T15),$L$314&lt;&gt;"Z"),"",'CE5'!T15)</f>
        <v/>
      </c>
      <c r="L314" s="131" t="str">
        <f>IF(ISBLANK('CE5'!U15),"",'CE5'!U15)</f>
        <v/>
      </c>
      <c r="M314" s="133" t="str">
        <f t="shared" si="4"/>
        <v>OK</v>
      </c>
      <c r="N314" s="134"/>
    </row>
    <row r="315" spans="1:14" x14ac:dyDescent="0.25">
      <c r="A315" s="125" t="s">
        <v>1813</v>
      </c>
      <c r="B315" s="126" t="s">
        <v>1497</v>
      </c>
      <c r="C315" s="127" t="s">
        <v>504</v>
      </c>
      <c r="D315" s="128" t="s">
        <v>1189</v>
      </c>
      <c r="E315" s="132" t="s">
        <v>544</v>
      </c>
      <c r="F315" s="130" t="s">
        <v>504</v>
      </c>
      <c r="G315" s="128" t="s">
        <v>546</v>
      </c>
      <c r="H315" s="131" t="str">
        <f>IF(OR(AND('CE5'!T16="",'CE5'!U16=""),AND('CE5'!T17="",'CE5'!U17=""),AND('CE5'!U16="X",'CE5'!U17="X"),AND('CE5'!U16="Q",'CE5'!U17="Q"),OR('CE5'!U16="M",'CE5'!U17="M")),"",SUM('CE5'!T16,'CE5'!T17))</f>
        <v/>
      </c>
      <c r="I315" s="131" t="str">
        <f>IF(AND(OR(AND('CE5'!U16="Q",'CE5'!U17="Q"),AND('CE5'!U16="X",'CE5'!U17="X")),SUM('CE5'!T16,'CE5'!T17)=0,ISNUMBER('CE5'!T18)),"",IF(OR('CE5'!U16="M",'CE5'!U17="M"),"M",IF(AND('CE5'!U16='CE5'!U17,OR('CE5'!U16="X",'CE5'!U16="W",'CE5'!U16="Q",'CE5'!U16="U",'CE5'!U16="Z")),UPPER('CE5'!U16),"")))</f>
        <v/>
      </c>
      <c r="J315" s="132" t="s">
        <v>544</v>
      </c>
      <c r="K315" s="131" t="str">
        <f>IF(AND(ISBLANK('CE5'!T18),$L$315&lt;&gt;"Z"),"",'CE5'!T18)</f>
        <v/>
      </c>
      <c r="L315" s="131" t="str">
        <f>IF(ISBLANK('CE5'!U18),"",'CE5'!U18)</f>
        <v/>
      </c>
      <c r="M315" s="133" t="str">
        <f t="shared" si="4"/>
        <v>OK</v>
      </c>
      <c r="N315" s="134"/>
    </row>
    <row r="316" spans="1:14" x14ac:dyDescent="0.25">
      <c r="A316" s="125" t="s">
        <v>1813</v>
      </c>
      <c r="B316" s="126" t="s">
        <v>1498</v>
      </c>
      <c r="C316" s="127" t="s">
        <v>504</v>
      </c>
      <c r="D316" s="128" t="s">
        <v>1499</v>
      </c>
      <c r="E316" s="132" t="s">
        <v>544</v>
      </c>
      <c r="F316" s="130" t="s">
        <v>504</v>
      </c>
      <c r="G316" s="128" t="s">
        <v>588</v>
      </c>
      <c r="H316" s="131" t="str">
        <f>IF(OR(AND('CE5'!T13="",'CE5'!U13=""),AND('CE5'!T16="",'CE5'!U16=""),AND('CE5'!U13="X",'CE5'!U16="X"),AND('CE5'!U13="Q",'CE5'!U16="Q"),OR('CE5'!U13="M",'CE5'!U16="M")),"",SUM('CE5'!T13,'CE5'!T16))</f>
        <v/>
      </c>
      <c r="I316" s="131" t="str">
        <f>IF(AND(OR(AND('CE5'!U13="Q",'CE5'!U16="Q"),AND('CE5'!U13="X",'CE5'!U16="X")),SUM('CE5'!T13,'CE5'!T16)=0,ISNUMBER('CE5'!T19)),"",IF(OR('CE5'!U13="M",'CE5'!U16="M"),"M",IF(AND('CE5'!U13='CE5'!U16,OR('CE5'!U13="X",'CE5'!U13="W",'CE5'!U13="Q",'CE5'!U13="U",'CE5'!U13="Z")),UPPER('CE5'!U13),"")))</f>
        <v/>
      </c>
      <c r="J316" s="132" t="s">
        <v>544</v>
      </c>
      <c r="K316" s="131" t="str">
        <f>IF(AND(ISBLANK('CE5'!T19),$L$316&lt;&gt;"Z"),"",'CE5'!T19)</f>
        <v/>
      </c>
      <c r="L316" s="131" t="str">
        <f>IF(ISBLANK('CE5'!U19),"",'CE5'!U19)</f>
        <v/>
      </c>
      <c r="M316" s="133" t="str">
        <f t="shared" si="4"/>
        <v>OK</v>
      </c>
      <c r="N316" s="134"/>
    </row>
    <row r="317" spans="1:14" x14ac:dyDescent="0.25">
      <c r="A317" s="125" t="s">
        <v>1813</v>
      </c>
      <c r="B317" s="126" t="s">
        <v>1500</v>
      </c>
      <c r="C317" s="127" t="s">
        <v>504</v>
      </c>
      <c r="D317" s="128" t="s">
        <v>1501</v>
      </c>
      <c r="E317" s="132" t="s">
        <v>544</v>
      </c>
      <c r="F317" s="130" t="s">
        <v>504</v>
      </c>
      <c r="G317" s="128" t="s">
        <v>589</v>
      </c>
      <c r="H317" s="131" t="str">
        <f>IF(OR(AND('CE5'!T14="",'CE5'!U14=""),AND('CE5'!T17="",'CE5'!U17=""),AND('CE5'!U14="X",'CE5'!U17="X"),AND('CE5'!U14="Q",'CE5'!U17="Q"),OR('CE5'!U14="M",'CE5'!U17="M")),"",SUM('CE5'!T14,'CE5'!T17))</f>
        <v/>
      </c>
      <c r="I317" s="131" t="str">
        <f>IF(AND(OR(AND('CE5'!U14="Q",'CE5'!U17="Q"),AND('CE5'!U14="X",'CE5'!U17="X")),SUM('CE5'!T14,'CE5'!T17)=0,ISNUMBER('CE5'!T20)),"",IF(OR('CE5'!U14="M",'CE5'!U17="M"),"M",IF(AND('CE5'!U14='CE5'!U17,OR('CE5'!U14="X",'CE5'!U14="W",'CE5'!U14="Q",'CE5'!U14="U",'CE5'!U14="Z")),UPPER('CE5'!U14),"")))</f>
        <v/>
      </c>
      <c r="J317" s="132" t="s">
        <v>544</v>
      </c>
      <c r="K317" s="131" t="str">
        <f>IF(AND(ISBLANK('CE5'!T20),$L$317&lt;&gt;"Z"),"",'CE5'!T20)</f>
        <v/>
      </c>
      <c r="L317" s="131" t="str">
        <f>IF(ISBLANK('CE5'!U20),"",'CE5'!U20)</f>
        <v/>
      </c>
      <c r="M317" s="133" t="str">
        <f t="shared" si="4"/>
        <v>OK</v>
      </c>
      <c r="N317" s="134"/>
    </row>
    <row r="318" spans="1:14" x14ac:dyDescent="0.25">
      <c r="A318" s="125" t="s">
        <v>1813</v>
      </c>
      <c r="B318" s="126" t="s">
        <v>1502</v>
      </c>
      <c r="C318" s="127" t="s">
        <v>504</v>
      </c>
      <c r="D318" s="128" t="s">
        <v>1503</v>
      </c>
      <c r="E318" s="132" t="s">
        <v>544</v>
      </c>
      <c r="F318" s="130" t="s">
        <v>504</v>
      </c>
      <c r="G318" s="128" t="s">
        <v>547</v>
      </c>
      <c r="H318" s="131" t="str">
        <f>IF(OR(AND('CE5'!T15="",'CE5'!U15=""),AND('CE5'!T18="",'CE5'!U18=""),AND('CE5'!U15="X",'CE5'!U18="X"),AND('CE5'!U15="Q",'CE5'!U18="Q"),OR('CE5'!U15="M",'CE5'!U18="M")),"",SUM('CE5'!T15,'CE5'!T18))</f>
        <v/>
      </c>
      <c r="I318" s="131" t="str">
        <f>IF(AND(OR(AND('CE5'!U15="Q",'CE5'!U18="Q"),AND('CE5'!U15="X",'CE5'!U18="X")),SUM('CE5'!T15,'CE5'!T18)=0,ISNUMBER('CE5'!T21)),"",IF(OR('CE5'!U15="M",'CE5'!U18="M"),"M",IF(AND('CE5'!U15='CE5'!U18,OR('CE5'!U15="X",'CE5'!U15="W",'CE5'!U15="Q",'CE5'!U15="U",'CE5'!U15="Z")),UPPER('CE5'!U15),"")))</f>
        <v/>
      </c>
      <c r="J318" s="132" t="s">
        <v>544</v>
      </c>
      <c r="K318" s="131" t="str">
        <f>IF(AND(ISBLANK('CE5'!T21),$L$318&lt;&gt;"Z"),"",'CE5'!T21)</f>
        <v/>
      </c>
      <c r="L318" s="131" t="str">
        <f>IF(ISBLANK('CE5'!U21),"",'CE5'!U21)</f>
        <v/>
      </c>
      <c r="M318" s="133" t="str">
        <f t="shared" si="4"/>
        <v>OK</v>
      </c>
      <c r="N318" s="134"/>
    </row>
    <row r="319" spans="1:14" x14ac:dyDescent="0.25">
      <c r="A319" s="125" t="s">
        <v>1813</v>
      </c>
      <c r="B319" s="126" t="s">
        <v>1504</v>
      </c>
      <c r="C319" s="127" t="s">
        <v>504</v>
      </c>
      <c r="D319" s="128" t="s">
        <v>1217</v>
      </c>
      <c r="E319" s="132" t="s">
        <v>544</v>
      </c>
      <c r="F319" s="130" t="s">
        <v>504</v>
      </c>
      <c r="G319" s="128" t="s">
        <v>557</v>
      </c>
      <c r="H319" s="131" t="str">
        <f>IF(OR(AND('CE5'!W13="",'CE5'!X13=""),AND('CE5'!W14="",'CE5'!X14=""),AND('CE5'!X13="X",'CE5'!X14="X"),AND('CE5'!X13="Q",'CE5'!X14="Q"),OR('CE5'!X13="M",'CE5'!X14="M")),"",SUM('CE5'!W13,'CE5'!W14))</f>
        <v/>
      </c>
      <c r="I319" s="131" t="str">
        <f>IF(AND(OR(AND('CE5'!X13="Q",'CE5'!X14="Q"),AND('CE5'!X13="X",'CE5'!X14="X")),SUM('CE5'!W13,'CE5'!W14)=0,ISNUMBER('CE5'!W15)),"",IF(OR('CE5'!X13="M",'CE5'!X14="M"),"M",IF(AND('CE5'!X13='CE5'!X14,OR('CE5'!X13="X",'CE5'!X13="W",'CE5'!X13="Q",'CE5'!X13="U",'CE5'!X13="Z")),UPPER('CE5'!X13),"")))</f>
        <v/>
      </c>
      <c r="J319" s="132" t="s">
        <v>544</v>
      </c>
      <c r="K319" s="131" t="str">
        <f>IF(AND(ISBLANK('CE5'!W15),$L$319&lt;&gt;"Z"),"",'CE5'!W15)</f>
        <v/>
      </c>
      <c r="L319" s="131" t="str">
        <f>IF(ISBLANK('CE5'!X15),"",'CE5'!X15)</f>
        <v/>
      </c>
      <c r="M319" s="133" t="str">
        <f t="shared" si="4"/>
        <v>OK</v>
      </c>
      <c r="N319" s="134"/>
    </row>
    <row r="320" spans="1:14" x14ac:dyDescent="0.25">
      <c r="A320" s="125" t="s">
        <v>1813</v>
      </c>
      <c r="B320" s="126" t="s">
        <v>1505</v>
      </c>
      <c r="C320" s="127" t="s">
        <v>504</v>
      </c>
      <c r="D320" s="128" t="s">
        <v>1219</v>
      </c>
      <c r="E320" s="132" t="s">
        <v>544</v>
      </c>
      <c r="F320" s="130" t="s">
        <v>504</v>
      </c>
      <c r="G320" s="128" t="s">
        <v>1117</v>
      </c>
      <c r="H320" s="131" t="str">
        <f>IF(OR(AND('CE5'!W16="",'CE5'!X16=""),AND('CE5'!W17="",'CE5'!X17=""),AND('CE5'!X16="X",'CE5'!X17="X"),AND('CE5'!X16="Q",'CE5'!X17="Q"),OR('CE5'!X16="M",'CE5'!X17="M")),"",SUM('CE5'!W16,'CE5'!W17))</f>
        <v/>
      </c>
      <c r="I320" s="131" t="str">
        <f>IF(AND(OR(AND('CE5'!X16="Q",'CE5'!X17="Q"),AND('CE5'!X16="X",'CE5'!X17="X")),SUM('CE5'!W16,'CE5'!W17)=0,ISNUMBER('CE5'!W18)),"",IF(OR('CE5'!X16="M",'CE5'!X17="M"),"M",IF(AND('CE5'!X16='CE5'!X17,OR('CE5'!X16="X",'CE5'!X16="W",'CE5'!X16="Q",'CE5'!X16="U",'CE5'!X16="Z")),UPPER('CE5'!X16),"")))</f>
        <v/>
      </c>
      <c r="J320" s="132" t="s">
        <v>544</v>
      </c>
      <c r="K320" s="131" t="str">
        <f>IF(AND(ISBLANK('CE5'!W18),$L$320&lt;&gt;"Z"),"",'CE5'!W18)</f>
        <v/>
      </c>
      <c r="L320" s="131" t="str">
        <f>IF(ISBLANK('CE5'!X18),"",'CE5'!X18)</f>
        <v/>
      </c>
      <c r="M320" s="133" t="str">
        <f t="shared" si="4"/>
        <v>OK</v>
      </c>
      <c r="N320" s="134"/>
    </row>
    <row r="321" spans="1:14" x14ac:dyDescent="0.25">
      <c r="A321" s="125" t="s">
        <v>1813</v>
      </c>
      <c r="B321" s="126" t="s">
        <v>1506</v>
      </c>
      <c r="C321" s="127" t="s">
        <v>504</v>
      </c>
      <c r="D321" s="128" t="s">
        <v>1507</v>
      </c>
      <c r="E321" s="132" t="s">
        <v>544</v>
      </c>
      <c r="F321" s="130" t="s">
        <v>504</v>
      </c>
      <c r="G321" s="128" t="s">
        <v>590</v>
      </c>
      <c r="H321" s="131" t="str">
        <f>IF(OR(AND('CE5'!W13="",'CE5'!X13=""),AND('CE5'!W16="",'CE5'!X16=""),AND('CE5'!X13="X",'CE5'!X16="X"),AND('CE5'!X13="Q",'CE5'!X16="Q"),OR('CE5'!X13="M",'CE5'!X16="M")),"",SUM('CE5'!W13,'CE5'!W16))</f>
        <v/>
      </c>
      <c r="I321" s="131" t="str">
        <f>IF(AND(OR(AND('CE5'!X13="Q",'CE5'!X16="Q"),AND('CE5'!X13="X",'CE5'!X16="X")),SUM('CE5'!W13,'CE5'!W16)=0,ISNUMBER('CE5'!W19)),"",IF(OR('CE5'!X13="M",'CE5'!X16="M"),"M",IF(AND('CE5'!X13='CE5'!X16,OR('CE5'!X13="X",'CE5'!X13="W",'CE5'!X13="Q",'CE5'!X13="U",'CE5'!X13="Z")),UPPER('CE5'!X13),"")))</f>
        <v/>
      </c>
      <c r="J321" s="132" t="s">
        <v>544</v>
      </c>
      <c r="K321" s="131" t="str">
        <f>IF(AND(ISBLANK('CE5'!W19),$L$321&lt;&gt;"Z"),"",'CE5'!W19)</f>
        <v/>
      </c>
      <c r="L321" s="131" t="str">
        <f>IF(ISBLANK('CE5'!X19),"",'CE5'!X19)</f>
        <v/>
      </c>
      <c r="M321" s="133" t="str">
        <f t="shared" si="4"/>
        <v>OK</v>
      </c>
      <c r="N321" s="134"/>
    </row>
    <row r="322" spans="1:14" x14ac:dyDescent="0.25">
      <c r="A322" s="125" t="s">
        <v>1813</v>
      </c>
      <c r="B322" s="126" t="s">
        <v>1508</v>
      </c>
      <c r="C322" s="127" t="s">
        <v>504</v>
      </c>
      <c r="D322" s="128" t="s">
        <v>1509</v>
      </c>
      <c r="E322" s="132" t="s">
        <v>544</v>
      </c>
      <c r="F322" s="130" t="s">
        <v>504</v>
      </c>
      <c r="G322" s="128" t="s">
        <v>591</v>
      </c>
      <c r="H322" s="131" t="str">
        <f>IF(OR(AND('CE5'!W14="",'CE5'!X14=""),AND('CE5'!W17="",'CE5'!X17=""),AND('CE5'!X14="X",'CE5'!X17="X"),AND('CE5'!X14="Q",'CE5'!X17="Q"),OR('CE5'!X14="M",'CE5'!X17="M")),"",SUM('CE5'!W14,'CE5'!W17))</f>
        <v/>
      </c>
      <c r="I322" s="131" t="str">
        <f>IF(AND(OR(AND('CE5'!X14="Q",'CE5'!X17="Q"),AND('CE5'!X14="X",'CE5'!X17="X")),SUM('CE5'!W14,'CE5'!W17)=0,ISNUMBER('CE5'!W20)),"",IF(OR('CE5'!X14="M",'CE5'!X17="M"),"M",IF(AND('CE5'!X14='CE5'!X17,OR('CE5'!X14="X",'CE5'!X14="W",'CE5'!X14="Q",'CE5'!X14="U",'CE5'!X14="Z")),UPPER('CE5'!X14),"")))</f>
        <v/>
      </c>
      <c r="J322" s="132" t="s">
        <v>544</v>
      </c>
      <c r="K322" s="131" t="str">
        <f>IF(AND(ISBLANK('CE5'!W20),$L$322&lt;&gt;"Z"),"",'CE5'!W20)</f>
        <v/>
      </c>
      <c r="L322" s="131" t="str">
        <f>IF(ISBLANK('CE5'!X20),"",'CE5'!X20)</f>
        <v/>
      </c>
      <c r="M322" s="133" t="str">
        <f t="shared" si="4"/>
        <v>OK</v>
      </c>
      <c r="N322" s="134"/>
    </row>
    <row r="323" spans="1:14" x14ac:dyDescent="0.25">
      <c r="A323" s="125" t="s">
        <v>1813</v>
      </c>
      <c r="B323" s="126" t="s">
        <v>1510</v>
      </c>
      <c r="C323" s="127" t="s">
        <v>504</v>
      </c>
      <c r="D323" s="128" t="s">
        <v>1511</v>
      </c>
      <c r="E323" s="132" t="s">
        <v>544</v>
      </c>
      <c r="F323" s="130" t="s">
        <v>504</v>
      </c>
      <c r="G323" s="128" t="s">
        <v>558</v>
      </c>
      <c r="H323" s="131" t="str">
        <f>IF(OR(AND('CE5'!W15="",'CE5'!X15=""),AND('CE5'!W18="",'CE5'!X18=""),AND('CE5'!X15="X",'CE5'!X18="X"),AND('CE5'!X15="Q",'CE5'!X18="Q"),OR('CE5'!X15="M",'CE5'!X18="M")),"",SUM('CE5'!W15,'CE5'!W18))</f>
        <v/>
      </c>
      <c r="I323" s="131" t="str">
        <f>IF(AND(OR(AND('CE5'!X15="Q",'CE5'!X18="Q"),AND('CE5'!X15="X",'CE5'!X18="X")),SUM('CE5'!W15,'CE5'!W18)=0,ISNUMBER('CE5'!W21)),"",IF(OR('CE5'!X15="M",'CE5'!X18="M"),"M",IF(AND('CE5'!X15='CE5'!X18,OR('CE5'!X15="X",'CE5'!X15="W",'CE5'!X15="Q",'CE5'!X15="U",'CE5'!X15="Z")),UPPER('CE5'!X15),"")))</f>
        <v/>
      </c>
      <c r="J323" s="132" t="s">
        <v>544</v>
      </c>
      <c r="K323" s="131" t="str">
        <f>IF(AND(ISBLANK('CE5'!W21),$L$323&lt;&gt;"Z"),"",'CE5'!W21)</f>
        <v/>
      </c>
      <c r="L323" s="131" t="str">
        <f>IF(ISBLANK('CE5'!X21),"",'CE5'!X21)</f>
        <v/>
      </c>
      <c r="M323" s="133" t="str">
        <f t="shared" si="4"/>
        <v>OK</v>
      </c>
      <c r="N323" s="134"/>
    </row>
    <row r="324" spans="1:14" x14ac:dyDescent="0.25">
      <c r="A324" s="125" t="s">
        <v>1813</v>
      </c>
      <c r="B324" s="126" t="s">
        <v>1512</v>
      </c>
      <c r="C324" s="127" t="s">
        <v>504</v>
      </c>
      <c r="D324" s="128" t="s">
        <v>1391</v>
      </c>
      <c r="E324" s="132" t="s">
        <v>544</v>
      </c>
      <c r="F324" s="130" t="s">
        <v>504</v>
      </c>
      <c r="G324" s="128" t="s">
        <v>1014</v>
      </c>
      <c r="H324" s="131" t="str">
        <f>IF(OR(AND('CE5'!T13="",'CE5'!U13=""),AND('CE5'!W13="",'CE5'!X13=""),AND('CE5'!U13="X",'CE5'!X13="X"),AND('CE5'!U13="Q",'CE5'!X13="Q"),OR('CE5'!U13="M",'CE5'!X13="M")),"",SUM('CE5'!T13,'CE5'!W13))</f>
        <v/>
      </c>
      <c r="I324" s="131" t="str">
        <f xml:space="preserve"> IF(AND(OR(AND('CE5'!U13="Q",'CE5'!X13="Q"),AND('CE5'!U13="X",'CE5'!X13="X")),SUM('CE5'!T13,'CE5'!W13)=0,ISNUMBER('CE5'!Z13)),"",IF(OR('CE5'!U13="M",'CE5'!X13="M"),"M",IF(AND('CE5'!U13='CE5'!X13,OR('CE5'!U13="X",'CE5'!U13="W",'CE5'!U13="Q",'CE5'!U13="U",'CE5'!U13="Z")),UPPER( 'CE5'!U13),"")))</f>
        <v/>
      </c>
      <c r="J324" s="132" t="s">
        <v>544</v>
      </c>
      <c r="K324" s="131" t="str">
        <f>IF(AND(ISBLANK('CE5'!Z13),$L$324&lt;&gt;"Z"),"",'CE5'!Z13)</f>
        <v/>
      </c>
      <c r="L324" s="131" t="str">
        <f>IF(ISBLANK('CE5'!AA13),"",'CE5'!AA13)</f>
        <v/>
      </c>
      <c r="M324" s="133" t="str">
        <f t="shared" si="4"/>
        <v>OK</v>
      </c>
      <c r="N324" s="134"/>
    </row>
    <row r="325" spans="1:14" x14ac:dyDescent="0.25">
      <c r="A325" s="125" t="s">
        <v>1813</v>
      </c>
      <c r="B325" s="126" t="s">
        <v>1513</v>
      </c>
      <c r="C325" s="127" t="s">
        <v>504</v>
      </c>
      <c r="D325" s="128" t="s">
        <v>1393</v>
      </c>
      <c r="E325" s="132" t="s">
        <v>544</v>
      </c>
      <c r="F325" s="130" t="s">
        <v>504</v>
      </c>
      <c r="G325" s="128" t="s">
        <v>1017</v>
      </c>
      <c r="H325" s="131" t="str">
        <f>IF(OR(AND('CE5'!T14="",'CE5'!U14=""),AND('CE5'!W14="",'CE5'!X14=""),AND('CE5'!U14="X",'CE5'!X14="X"),AND('CE5'!U14="Q",'CE5'!X14="Q"),OR('CE5'!U14="M",'CE5'!X14="M")),"",SUM('CE5'!T14,'CE5'!W14))</f>
        <v/>
      </c>
      <c r="I325" s="131" t="str">
        <f xml:space="preserve"> IF(AND(OR(AND('CE5'!U14="Q",'CE5'!X14="Q"),AND('CE5'!U14="X",'CE5'!X14="X")),SUM('CE5'!T14,'CE5'!W14)=0,ISNUMBER('CE5'!Z14)),"",IF(OR('CE5'!U14="M",'CE5'!X14="M"),"M",IF(AND('CE5'!U14='CE5'!X14,OR('CE5'!U14="X",'CE5'!U14="W",'CE5'!U14="Q",'CE5'!U14="U",'CE5'!U14="Z")),UPPER( 'CE5'!U14),"")))</f>
        <v/>
      </c>
      <c r="J325" s="132" t="s">
        <v>544</v>
      </c>
      <c r="K325" s="131" t="str">
        <f>IF(AND(ISBLANK('CE5'!Z14),$L$325&lt;&gt;"Z"),"",'CE5'!Z14)</f>
        <v/>
      </c>
      <c r="L325" s="131" t="str">
        <f>IF(ISBLANK('CE5'!AA14),"",'CE5'!AA14)</f>
        <v/>
      </c>
      <c r="M325" s="133" t="str">
        <f t="shared" si="4"/>
        <v>OK</v>
      </c>
      <c r="N325" s="134"/>
    </row>
    <row r="326" spans="1:14" x14ac:dyDescent="0.25">
      <c r="A326" s="125" t="s">
        <v>1813</v>
      </c>
      <c r="B326" s="126" t="s">
        <v>1514</v>
      </c>
      <c r="C326" s="127" t="s">
        <v>504</v>
      </c>
      <c r="D326" s="128" t="s">
        <v>1250</v>
      </c>
      <c r="E326" s="132" t="s">
        <v>544</v>
      </c>
      <c r="F326" s="130" t="s">
        <v>504</v>
      </c>
      <c r="G326" s="128" t="s">
        <v>563</v>
      </c>
      <c r="H326" s="131" t="str">
        <f>IF(OR(AND('CE5'!Z13="",'CE5'!AA13=""),AND('CE5'!Z14="",'CE5'!AA14=""),AND('CE5'!AA13="X",'CE5'!AA14="X"),AND('CE5'!AA13="Q",'CE5'!AA14="Q"),OR('CE5'!AA13="M",'CE5'!AA14="M")),"",SUM('CE5'!Z13,'CE5'!Z14))</f>
        <v/>
      </c>
      <c r="I326" s="131" t="str">
        <f>IF(AND(OR(AND('CE5'!AA13="Q",'CE5'!AA14="Q"),AND('CE5'!AA13="X",'CE5'!AA14="X")),SUM('CE5'!Z13,'CE5'!Z14)=0,ISNUMBER('CE5'!Z15)),"",IF(OR('CE5'!AA13="M",'CE5'!AA14="M"),"M",IF(AND('CE5'!AA13='CE5'!AA14,OR('CE5'!AA13="X",'CE5'!AA13="W",'CE5'!AA13="Q",'CE5'!AA13="U",'CE5'!AA13="Z")),UPPER('CE5'!AA13),"")))</f>
        <v/>
      </c>
      <c r="J326" s="132" t="s">
        <v>544</v>
      </c>
      <c r="K326" s="131" t="str">
        <f>IF(AND(ISBLANK('CE5'!Z15),$L$326&lt;&gt;"Z"),"",'CE5'!Z15)</f>
        <v/>
      </c>
      <c r="L326" s="131" t="str">
        <f>IF(ISBLANK('CE5'!AA15),"",'CE5'!AA15)</f>
        <v/>
      </c>
      <c r="M326" s="133" t="str">
        <f t="shared" si="4"/>
        <v>OK</v>
      </c>
      <c r="N326" s="134"/>
    </row>
    <row r="327" spans="1:14" x14ac:dyDescent="0.25">
      <c r="A327" s="125" t="s">
        <v>1813</v>
      </c>
      <c r="B327" s="126" t="s">
        <v>1515</v>
      </c>
      <c r="C327" s="127" t="s">
        <v>504</v>
      </c>
      <c r="D327" s="128" t="s">
        <v>1483</v>
      </c>
      <c r="E327" s="132" t="s">
        <v>544</v>
      </c>
      <c r="F327" s="130" t="s">
        <v>504</v>
      </c>
      <c r="G327" s="128" t="s">
        <v>577</v>
      </c>
      <c r="H327" s="131" t="str">
        <f>IF(OR(AND('CE5'!T16="",'CE5'!U16=""),AND('CE5'!W16="",'CE5'!X16=""),AND('CE5'!U16="X",'CE5'!X16="X"),AND('CE5'!U16="Q",'CE5'!X16="Q"),OR('CE5'!U16="M",'CE5'!X16="M")),"",SUM('CE5'!T16,'CE5'!W16))</f>
        <v/>
      </c>
      <c r="I327" s="131" t="str">
        <f xml:space="preserve"> IF(AND(OR(AND('CE5'!U16="Q",'CE5'!X16="Q"),AND('CE5'!U16="X",'CE5'!X16="X")),SUM('CE5'!T16,'CE5'!W16)=0,ISNUMBER('CE5'!Z16)),"",IF(OR('CE5'!U16="M",'CE5'!X16="M"),"M",IF(AND('CE5'!U16='CE5'!X16,OR('CE5'!U16="X",'CE5'!U16="W",'CE5'!U16="Q",'CE5'!U16="U",'CE5'!U16="Z")),UPPER( 'CE5'!U16),"")))</f>
        <v/>
      </c>
      <c r="J327" s="132" t="s">
        <v>544</v>
      </c>
      <c r="K327" s="131" t="str">
        <f>IF(AND(ISBLANK('CE5'!Z16),$L$327&lt;&gt;"Z"),"",'CE5'!Z16)</f>
        <v/>
      </c>
      <c r="L327" s="131" t="str">
        <f>IF(ISBLANK('CE5'!AA16),"",'CE5'!AA16)</f>
        <v/>
      </c>
      <c r="M327" s="133" t="str">
        <f t="shared" si="4"/>
        <v>OK</v>
      </c>
      <c r="N327" s="134"/>
    </row>
    <row r="328" spans="1:14" x14ac:dyDescent="0.25">
      <c r="A328" s="125" t="s">
        <v>1813</v>
      </c>
      <c r="B328" s="126" t="s">
        <v>1516</v>
      </c>
      <c r="C328" s="127" t="s">
        <v>504</v>
      </c>
      <c r="D328" s="128" t="s">
        <v>1485</v>
      </c>
      <c r="E328" s="132" t="s">
        <v>544</v>
      </c>
      <c r="F328" s="130" t="s">
        <v>504</v>
      </c>
      <c r="G328" s="128" t="s">
        <v>587</v>
      </c>
      <c r="H328" s="131" t="str">
        <f>IF(OR(AND('CE5'!T17="",'CE5'!U17=""),AND('CE5'!W17="",'CE5'!X17=""),AND('CE5'!U17="X",'CE5'!X17="X"),AND('CE5'!U17="Q",'CE5'!X17="Q"),OR('CE5'!U17="M",'CE5'!X17="M")),"",SUM('CE5'!T17,'CE5'!W17))</f>
        <v/>
      </c>
      <c r="I328" s="131" t="str">
        <f xml:space="preserve"> IF(AND(OR(AND('CE5'!U17="Q",'CE5'!X17="Q"),AND('CE5'!U17="X",'CE5'!X17="X")),SUM('CE5'!T17,'CE5'!W17)=0,ISNUMBER('CE5'!Z17)),"",IF(OR('CE5'!U17="M",'CE5'!X17="M"),"M",IF(AND('CE5'!U17='CE5'!X17,OR('CE5'!U17="X",'CE5'!U17="W",'CE5'!U17="Q",'CE5'!U17="U",'CE5'!U17="Z")),UPPER( 'CE5'!U17),"")))</f>
        <v/>
      </c>
      <c r="J328" s="132" t="s">
        <v>544</v>
      </c>
      <c r="K328" s="131" t="str">
        <f>IF(AND(ISBLANK('CE5'!Z17),$L$328&lt;&gt;"Z"),"",'CE5'!Z17)</f>
        <v/>
      </c>
      <c r="L328" s="131" t="str">
        <f>IF(ISBLANK('CE5'!AA17),"",'CE5'!AA17)</f>
        <v/>
      </c>
      <c r="M328" s="133" t="str">
        <f t="shared" si="4"/>
        <v>OK</v>
      </c>
      <c r="N328" s="134"/>
    </row>
    <row r="329" spans="1:14" x14ac:dyDescent="0.25">
      <c r="A329" s="125" t="s">
        <v>1813</v>
      </c>
      <c r="B329" s="126" t="s">
        <v>1517</v>
      </c>
      <c r="C329" s="127" t="s">
        <v>504</v>
      </c>
      <c r="D329" s="128" t="s">
        <v>1252</v>
      </c>
      <c r="E329" s="132" t="s">
        <v>544</v>
      </c>
      <c r="F329" s="130" t="s">
        <v>504</v>
      </c>
      <c r="G329" s="128" t="s">
        <v>564</v>
      </c>
      <c r="H329" s="131" t="str">
        <f>IF(OR(AND('CE5'!Z16="",'CE5'!AA16=""),AND('CE5'!Z17="",'CE5'!AA17=""),AND('CE5'!AA16="X",'CE5'!AA17="X"),AND('CE5'!AA16="Q",'CE5'!AA17="Q"),OR('CE5'!AA16="M",'CE5'!AA17="M")),"",SUM('CE5'!Z16,'CE5'!Z17))</f>
        <v/>
      </c>
      <c r="I329" s="131" t="str">
        <f>IF(AND(OR(AND('CE5'!AA16="Q",'CE5'!AA17="Q"),AND('CE5'!AA16="X",'CE5'!AA17="X")),SUM('CE5'!Z16,'CE5'!Z17)=0,ISNUMBER('CE5'!Z18)),"",IF(OR('CE5'!AA16="M",'CE5'!AA17="M"),"M",IF(AND('CE5'!AA16='CE5'!AA17,OR('CE5'!AA16="X",'CE5'!AA16="W",'CE5'!AA16="Q",'CE5'!AA16="U",'CE5'!AA16="Z")),UPPER('CE5'!AA16),"")))</f>
        <v/>
      </c>
      <c r="J329" s="132" t="s">
        <v>544</v>
      </c>
      <c r="K329" s="131" t="str">
        <f>IF(AND(ISBLANK('CE5'!Z18),$L$329&lt;&gt;"Z"),"",'CE5'!Z18)</f>
        <v/>
      </c>
      <c r="L329" s="131" t="str">
        <f>IF(ISBLANK('CE5'!AA18),"",'CE5'!AA18)</f>
        <v/>
      </c>
      <c r="M329" s="133" t="str">
        <f t="shared" si="4"/>
        <v>OK</v>
      </c>
      <c r="N329" s="134"/>
    </row>
    <row r="330" spans="1:14" x14ac:dyDescent="0.25">
      <c r="A330" s="125" t="s">
        <v>1813</v>
      </c>
      <c r="B330" s="126" t="s">
        <v>1518</v>
      </c>
      <c r="C330" s="127" t="s">
        <v>504</v>
      </c>
      <c r="D330" s="128" t="s">
        <v>1519</v>
      </c>
      <c r="E330" s="132" t="s">
        <v>544</v>
      </c>
      <c r="F330" s="130" t="s">
        <v>504</v>
      </c>
      <c r="G330" s="128" t="s">
        <v>1004</v>
      </c>
      <c r="H330" s="131" t="str">
        <f>IF(OR(AND('CE5'!Z13="",'CE5'!AA13=""),AND('CE5'!Z16="",'CE5'!AA16=""),AND('CE5'!AA13="X",'CE5'!AA16="X"),AND('CE5'!AA13="Q",'CE5'!AA16="Q"),OR('CE5'!AA13="M",'CE5'!AA16="M")),"",SUM('CE5'!Z13,'CE5'!Z16))</f>
        <v/>
      </c>
      <c r="I330" s="131" t="str">
        <f>IF(AND(OR(AND('CE5'!AA13="Q",'CE5'!AA16="Q"),AND('CE5'!AA13="X",'CE5'!AA16="X")),SUM('CE5'!Z13,'CE5'!Z16)=0,ISNUMBER('CE5'!Z19)),"",IF(OR('CE5'!AA13="M",'CE5'!AA16="M"),"M",IF(AND('CE5'!AA13='CE5'!AA16,OR('CE5'!AA13="X",'CE5'!AA13="W",'CE5'!AA13="Q",'CE5'!AA13="U",'CE5'!AA13="Z")),UPPER('CE5'!AA13),"")))</f>
        <v/>
      </c>
      <c r="J330" s="132" t="s">
        <v>544</v>
      </c>
      <c r="K330" s="131" t="str">
        <f>IF(AND(ISBLANK('CE5'!Z19),$L$330&lt;&gt;"Z"),"",'CE5'!Z19)</f>
        <v/>
      </c>
      <c r="L330" s="131" t="str">
        <f>IF(ISBLANK('CE5'!AA19),"",'CE5'!AA19)</f>
        <v/>
      </c>
      <c r="M330" s="133" t="str">
        <f t="shared" si="4"/>
        <v>OK</v>
      </c>
      <c r="N330" s="134"/>
    </row>
    <row r="331" spans="1:14" x14ac:dyDescent="0.25">
      <c r="A331" s="125" t="s">
        <v>1813</v>
      </c>
      <c r="B331" s="126" t="s">
        <v>1520</v>
      </c>
      <c r="C331" s="127" t="s">
        <v>504</v>
      </c>
      <c r="D331" s="128" t="s">
        <v>1521</v>
      </c>
      <c r="E331" s="132" t="s">
        <v>544</v>
      </c>
      <c r="F331" s="130" t="s">
        <v>504</v>
      </c>
      <c r="G331" s="128" t="s">
        <v>1008</v>
      </c>
      <c r="H331" s="131" t="str">
        <f>IF(OR(AND('CE5'!Z14="",'CE5'!AA14=""),AND('CE5'!Z17="",'CE5'!AA17=""),AND('CE5'!AA14="X",'CE5'!AA17="X"),AND('CE5'!AA14="Q",'CE5'!AA17="Q"),OR('CE5'!AA14="M",'CE5'!AA17="M")),"",SUM('CE5'!Z14,'CE5'!Z17))</f>
        <v/>
      </c>
      <c r="I331" s="131" t="str">
        <f>IF(AND(OR(AND('CE5'!AA14="Q",'CE5'!AA17="Q"),AND('CE5'!AA14="X",'CE5'!AA17="X")),SUM('CE5'!Z14,'CE5'!Z17)=0,ISNUMBER('CE5'!Z20)),"",IF(OR('CE5'!AA14="M",'CE5'!AA17="M"),"M",IF(AND('CE5'!AA14='CE5'!AA17,OR('CE5'!AA14="X",'CE5'!AA14="W",'CE5'!AA14="Q",'CE5'!AA14="U",'CE5'!AA14="Z")),UPPER('CE5'!AA14),"")))</f>
        <v/>
      </c>
      <c r="J331" s="132" t="s">
        <v>544</v>
      </c>
      <c r="K331" s="131" t="str">
        <f>IF(AND(ISBLANK('CE5'!Z20),$L$331&lt;&gt;"Z"),"",'CE5'!Z20)</f>
        <v/>
      </c>
      <c r="L331" s="131" t="str">
        <f>IF(ISBLANK('CE5'!AA20),"",'CE5'!AA20)</f>
        <v/>
      </c>
      <c r="M331" s="133" t="str">
        <f t="shared" si="4"/>
        <v>OK</v>
      </c>
      <c r="N331" s="134"/>
    </row>
    <row r="332" spans="1:14" x14ac:dyDescent="0.25">
      <c r="A332" s="125" t="s">
        <v>1813</v>
      </c>
      <c r="B332" s="126" t="s">
        <v>1522</v>
      </c>
      <c r="C332" s="127" t="s">
        <v>504</v>
      </c>
      <c r="D332" s="128" t="s">
        <v>1523</v>
      </c>
      <c r="E332" s="132" t="s">
        <v>544</v>
      </c>
      <c r="F332" s="130" t="s">
        <v>504</v>
      </c>
      <c r="G332" s="128" t="s">
        <v>565</v>
      </c>
      <c r="H332" s="131" t="str">
        <f>IF(OR(AND('CE5'!Z15="",'CE5'!AA15=""),AND('CE5'!Z18="",'CE5'!AA18=""),AND('CE5'!AA15="X",'CE5'!AA18="X"),AND('CE5'!AA15="Q",'CE5'!AA18="Q"),OR('CE5'!AA15="M",'CE5'!AA18="M")),"",SUM('CE5'!Z15,'CE5'!Z18))</f>
        <v/>
      </c>
      <c r="I332" s="131" t="str">
        <f>IF(AND(OR(AND('CE5'!AA15="Q",'CE5'!AA18="Q"),AND('CE5'!AA15="X",'CE5'!AA18="X")),SUM('CE5'!Z15,'CE5'!Z18)=0,ISNUMBER('CE5'!Z21)),"",IF(OR('CE5'!AA15="M",'CE5'!AA18="M"),"M",IF(AND('CE5'!AA15='CE5'!AA18,OR('CE5'!AA15="X",'CE5'!AA15="W",'CE5'!AA15="Q",'CE5'!AA15="U",'CE5'!AA15="Z")),UPPER('CE5'!AA15),"")))</f>
        <v/>
      </c>
      <c r="J332" s="132" t="s">
        <v>544</v>
      </c>
      <c r="K332" s="131" t="str">
        <f>IF(AND(ISBLANK('CE5'!Z21),$L$332&lt;&gt;"Z"),"",'CE5'!Z21)</f>
        <v/>
      </c>
      <c r="L332" s="131" t="str">
        <f>IF(ISBLANK('CE5'!AA21),"",'CE5'!AA21)</f>
        <v/>
      </c>
      <c r="M332" s="133" t="str">
        <f t="shared" si="4"/>
        <v>OK</v>
      </c>
      <c r="N332" s="134"/>
    </row>
    <row r="333" spans="1:14" x14ac:dyDescent="0.25">
      <c r="A333" s="125" t="s">
        <v>1813</v>
      </c>
      <c r="B333" s="126" t="s">
        <v>1524</v>
      </c>
      <c r="C333" s="127" t="s">
        <v>505</v>
      </c>
      <c r="D333" s="128" t="s">
        <v>1187</v>
      </c>
      <c r="E333" s="132" t="s">
        <v>544</v>
      </c>
      <c r="F333" s="130" t="s">
        <v>505</v>
      </c>
      <c r="G333" s="128" t="s">
        <v>545</v>
      </c>
      <c r="H333" s="131" t="str">
        <f>IF(OR(AND('CE6'!T13="",'CE6'!U13=""),AND('CE6'!T14="",'CE6'!U14=""),AND('CE6'!U13="X",'CE6'!U14="X"),AND('CE6'!U13="Q",'CE6'!U14="Q"),OR('CE6'!U13="M",'CE6'!U14="M")),"",SUM('CE6'!T13,'CE6'!T14))</f>
        <v/>
      </c>
      <c r="I333" s="131" t="str">
        <f>IF(AND(OR(AND('CE6'!U13="Q",'CE6'!U14="Q"),AND('CE6'!U13="X",'CE6'!U14="X")),SUM('CE6'!T13,'CE6'!T14)=0,ISNUMBER('CE6'!T15)),"",IF(OR('CE6'!U13="M",'CE6'!U14="M"),"M",IF(AND('CE6'!U13='CE6'!U14,OR('CE6'!U13="X",'CE6'!U13="W",'CE6'!U13="Q",'CE6'!U13="U",'CE6'!U13="Z")),UPPER('CE6'!U13),"")))</f>
        <v/>
      </c>
      <c r="J333" s="132" t="s">
        <v>544</v>
      </c>
      <c r="K333" s="131" t="str">
        <f>IF(AND(ISBLANK('CE6'!T15),$L$333&lt;&gt;"Z"),"",'CE6'!T15)</f>
        <v/>
      </c>
      <c r="L333" s="131" t="str">
        <f>IF(ISBLANK('CE6'!U15),"",'CE6'!U15)</f>
        <v/>
      </c>
      <c r="M333" s="133" t="str">
        <f t="shared" si="4"/>
        <v>OK</v>
      </c>
      <c r="N333" s="134"/>
    </row>
    <row r="334" spans="1:14" x14ac:dyDescent="0.25">
      <c r="A334" s="125" t="s">
        <v>1813</v>
      </c>
      <c r="B334" s="126" t="s">
        <v>1525</v>
      </c>
      <c r="C334" s="127" t="s">
        <v>505</v>
      </c>
      <c r="D334" s="128" t="s">
        <v>1189</v>
      </c>
      <c r="E334" s="132" t="s">
        <v>544</v>
      </c>
      <c r="F334" s="130" t="s">
        <v>505</v>
      </c>
      <c r="G334" s="128" t="s">
        <v>546</v>
      </c>
      <c r="H334" s="131" t="str">
        <f>IF(OR(AND('CE6'!T16="",'CE6'!U16=""),AND('CE6'!T17="",'CE6'!U17=""),AND('CE6'!U16="X",'CE6'!U17="X"),AND('CE6'!U16="Q",'CE6'!U17="Q"),OR('CE6'!U16="M",'CE6'!U17="M")),"",SUM('CE6'!T16,'CE6'!T17))</f>
        <v/>
      </c>
      <c r="I334" s="131" t="str">
        <f>IF(AND(OR(AND('CE6'!U16="Q",'CE6'!U17="Q"),AND('CE6'!U16="X",'CE6'!U17="X")),SUM('CE6'!T16,'CE6'!T17)=0,ISNUMBER('CE6'!T18)),"",IF(OR('CE6'!U16="M",'CE6'!U17="M"),"M",IF(AND('CE6'!U16='CE6'!U17,OR('CE6'!U16="X",'CE6'!U16="W",'CE6'!U16="Q",'CE6'!U16="U",'CE6'!U16="Z")),UPPER('CE6'!U16),"")))</f>
        <v/>
      </c>
      <c r="J334" s="132" t="s">
        <v>544</v>
      </c>
      <c r="K334" s="131" t="str">
        <f>IF(AND(ISBLANK('CE6'!T18),$L$334&lt;&gt;"Z"),"",'CE6'!T18)</f>
        <v/>
      </c>
      <c r="L334" s="131" t="str">
        <f>IF(ISBLANK('CE6'!U18),"",'CE6'!U18)</f>
        <v/>
      </c>
      <c r="M334" s="133" t="str">
        <f t="shared" si="4"/>
        <v>OK</v>
      </c>
      <c r="N334" s="134"/>
    </row>
    <row r="335" spans="1:14" x14ac:dyDescent="0.25">
      <c r="A335" s="125" t="s">
        <v>1813</v>
      </c>
      <c r="B335" s="126" t="s">
        <v>1526</v>
      </c>
      <c r="C335" s="127" t="s">
        <v>505</v>
      </c>
      <c r="D335" s="128" t="s">
        <v>1499</v>
      </c>
      <c r="E335" s="132" t="s">
        <v>544</v>
      </c>
      <c r="F335" s="130" t="s">
        <v>505</v>
      </c>
      <c r="G335" s="128" t="s">
        <v>588</v>
      </c>
      <c r="H335" s="131" t="str">
        <f>IF(OR(AND('CE6'!T13="",'CE6'!U13=""),AND('CE6'!T16="",'CE6'!U16=""),AND('CE6'!U13="X",'CE6'!U16="X"),AND('CE6'!U13="Q",'CE6'!U16="Q"),OR('CE6'!U13="M",'CE6'!U16="M")),"",SUM('CE6'!T13,'CE6'!T16))</f>
        <v/>
      </c>
      <c r="I335" s="131" t="str">
        <f>IF(AND(OR(AND('CE6'!U13="Q",'CE6'!U16="Q"),AND('CE6'!U13="X",'CE6'!U16="X")),SUM('CE6'!T13,'CE6'!T16)=0,ISNUMBER('CE6'!T19)),"",IF(OR('CE6'!U13="M",'CE6'!U16="M"),"M",IF(AND('CE6'!U13='CE6'!U16,OR('CE6'!U13="X",'CE6'!U13="W",'CE6'!U13="Q",'CE6'!U13="U",'CE6'!U13="Z")),UPPER('CE6'!U13),"")))</f>
        <v/>
      </c>
      <c r="J335" s="132" t="s">
        <v>544</v>
      </c>
      <c r="K335" s="131" t="str">
        <f>IF(AND(ISBLANK('CE6'!T19),$L$335&lt;&gt;"Z"),"",'CE6'!T19)</f>
        <v/>
      </c>
      <c r="L335" s="131" t="str">
        <f>IF(ISBLANK('CE6'!U19),"",'CE6'!U19)</f>
        <v/>
      </c>
      <c r="M335" s="133" t="str">
        <f t="shared" si="4"/>
        <v>OK</v>
      </c>
      <c r="N335" s="134"/>
    </row>
    <row r="336" spans="1:14" x14ac:dyDescent="0.25">
      <c r="A336" s="125" t="s">
        <v>1813</v>
      </c>
      <c r="B336" s="126" t="s">
        <v>1527</v>
      </c>
      <c r="C336" s="127" t="s">
        <v>505</v>
      </c>
      <c r="D336" s="128" t="s">
        <v>1501</v>
      </c>
      <c r="E336" s="132" t="s">
        <v>544</v>
      </c>
      <c r="F336" s="130" t="s">
        <v>505</v>
      </c>
      <c r="G336" s="128" t="s">
        <v>589</v>
      </c>
      <c r="H336" s="131" t="str">
        <f>IF(OR(AND('CE6'!T14="",'CE6'!U14=""),AND('CE6'!T17="",'CE6'!U17=""),AND('CE6'!U14="X",'CE6'!U17="X"),AND('CE6'!U14="Q",'CE6'!U17="Q"),OR('CE6'!U14="M",'CE6'!U17="M")),"",SUM('CE6'!T14,'CE6'!T17))</f>
        <v/>
      </c>
      <c r="I336" s="131" t="str">
        <f>IF(AND(OR(AND('CE6'!U14="Q",'CE6'!U17="Q"),AND('CE6'!U14="X",'CE6'!U17="X")),SUM('CE6'!T14,'CE6'!T17)=0,ISNUMBER('CE6'!T20)),"",IF(OR('CE6'!U14="M",'CE6'!U17="M"),"M",IF(AND('CE6'!U14='CE6'!U17,OR('CE6'!U14="X",'CE6'!U14="W",'CE6'!U14="Q",'CE6'!U14="U",'CE6'!U14="Z")),UPPER('CE6'!U14),"")))</f>
        <v/>
      </c>
      <c r="J336" s="132" t="s">
        <v>544</v>
      </c>
      <c r="K336" s="131" t="str">
        <f>IF(AND(ISBLANK('CE6'!T20),$L$336&lt;&gt;"Z"),"",'CE6'!T20)</f>
        <v/>
      </c>
      <c r="L336" s="131" t="str">
        <f>IF(ISBLANK('CE6'!U20),"",'CE6'!U20)</f>
        <v/>
      </c>
      <c r="M336" s="133" t="str">
        <f t="shared" ref="M336:M389" si="5">IF(AND(ISNUMBER(H336),ISNUMBER(K336)),IF(OR(ROUND(H336,0)&lt;&gt;ROUND(K336,0),I336&lt;&gt;L336),"Check","OK"),IF(OR(AND(H336&lt;&gt;K336,I336&lt;&gt;"Z",L336&lt;&gt;"Z"),I336&lt;&gt;L336),"Check","OK"))</f>
        <v>OK</v>
      </c>
      <c r="N336" s="134"/>
    </row>
    <row r="337" spans="1:14" x14ac:dyDescent="0.25">
      <c r="A337" s="125" t="s">
        <v>1813</v>
      </c>
      <c r="B337" s="126" t="s">
        <v>1528</v>
      </c>
      <c r="C337" s="127" t="s">
        <v>505</v>
      </c>
      <c r="D337" s="128" t="s">
        <v>1503</v>
      </c>
      <c r="E337" s="132" t="s">
        <v>544</v>
      </c>
      <c r="F337" s="130" t="s">
        <v>505</v>
      </c>
      <c r="G337" s="128" t="s">
        <v>547</v>
      </c>
      <c r="H337" s="131" t="str">
        <f>IF(OR(AND('CE6'!T15="",'CE6'!U15=""),AND('CE6'!T18="",'CE6'!U18=""),AND('CE6'!U15="X",'CE6'!U18="X"),AND('CE6'!U15="Q",'CE6'!U18="Q"),OR('CE6'!U15="M",'CE6'!U18="M")),"",SUM('CE6'!T15,'CE6'!T18))</f>
        <v/>
      </c>
      <c r="I337" s="131" t="str">
        <f>IF(AND(OR(AND('CE6'!U15="Q",'CE6'!U18="Q"),AND('CE6'!U15="X",'CE6'!U18="X")),SUM('CE6'!T15,'CE6'!T18)=0,ISNUMBER('CE6'!T21)),"",IF(OR('CE6'!U15="M",'CE6'!U18="M"),"M",IF(AND('CE6'!U15='CE6'!U18,OR('CE6'!U15="X",'CE6'!U15="W",'CE6'!U15="Q",'CE6'!U15="U",'CE6'!U15="Z")),UPPER('CE6'!U15),"")))</f>
        <v/>
      </c>
      <c r="J337" s="132" t="s">
        <v>544</v>
      </c>
      <c r="K337" s="131" t="str">
        <f>IF(AND(ISBLANK('CE6'!T21),$L$337&lt;&gt;"Z"),"",'CE6'!T21)</f>
        <v/>
      </c>
      <c r="L337" s="131" t="str">
        <f>IF(ISBLANK('CE6'!U21),"",'CE6'!U21)</f>
        <v/>
      </c>
      <c r="M337" s="133" t="str">
        <f t="shared" si="5"/>
        <v>OK</v>
      </c>
      <c r="N337" s="134"/>
    </row>
    <row r="338" spans="1:14" x14ac:dyDescent="0.25">
      <c r="A338" s="125" t="s">
        <v>1813</v>
      </c>
      <c r="B338" s="126" t="s">
        <v>1529</v>
      </c>
      <c r="C338" s="127" t="s">
        <v>505</v>
      </c>
      <c r="D338" s="128" t="s">
        <v>1217</v>
      </c>
      <c r="E338" s="132" t="s">
        <v>544</v>
      </c>
      <c r="F338" s="130" t="s">
        <v>505</v>
      </c>
      <c r="G338" s="128" t="s">
        <v>557</v>
      </c>
      <c r="H338" s="131" t="str">
        <f>IF(OR(AND('CE6'!W13="",'CE6'!X13=""),AND('CE6'!W14="",'CE6'!X14=""),AND('CE6'!X13="X",'CE6'!X14="X"),AND('CE6'!X13="Q",'CE6'!X14="Q"),OR('CE6'!X13="M",'CE6'!X14="M")),"",SUM('CE6'!W13,'CE6'!W14))</f>
        <v/>
      </c>
      <c r="I338" s="131" t="str">
        <f>IF(AND(OR(AND('CE6'!X13="Q",'CE6'!X14="Q"),AND('CE6'!X13="X",'CE6'!X14="X")),SUM('CE6'!W13,'CE6'!W14)=0,ISNUMBER('CE6'!W15)),"",IF(OR('CE6'!X13="M",'CE6'!X14="M"),"M",IF(AND('CE6'!X13='CE6'!X14,OR('CE6'!X13="X",'CE6'!X13="W",'CE6'!X13="Q",'CE6'!X13="U",'CE6'!X13="Z")),UPPER('CE6'!X13),"")))</f>
        <v/>
      </c>
      <c r="J338" s="132" t="s">
        <v>544</v>
      </c>
      <c r="K338" s="131" t="str">
        <f>IF(AND(ISBLANK('CE6'!W15),$L$338&lt;&gt;"Z"),"",'CE6'!W15)</f>
        <v/>
      </c>
      <c r="L338" s="131" t="str">
        <f>IF(ISBLANK('CE6'!X15),"",'CE6'!X15)</f>
        <v/>
      </c>
      <c r="M338" s="133" t="str">
        <f t="shared" si="5"/>
        <v>OK</v>
      </c>
      <c r="N338" s="134"/>
    </row>
    <row r="339" spans="1:14" x14ac:dyDescent="0.25">
      <c r="A339" s="125" t="s">
        <v>1813</v>
      </c>
      <c r="B339" s="126" t="s">
        <v>1530</v>
      </c>
      <c r="C339" s="127" t="s">
        <v>505</v>
      </c>
      <c r="D339" s="128" t="s">
        <v>1219</v>
      </c>
      <c r="E339" s="132" t="s">
        <v>544</v>
      </c>
      <c r="F339" s="130" t="s">
        <v>505</v>
      </c>
      <c r="G339" s="128" t="s">
        <v>1117</v>
      </c>
      <c r="H339" s="131" t="str">
        <f>IF(OR(AND('CE6'!W16="",'CE6'!X16=""),AND('CE6'!W17="",'CE6'!X17=""),AND('CE6'!X16="X",'CE6'!X17="X"),AND('CE6'!X16="Q",'CE6'!X17="Q"),OR('CE6'!X16="M",'CE6'!X17="M")),"",SUM('CE6'!W16,'CE6'!W17))</f>
        <v/>
      </c>
      <c r="I339" s="131" t="str">
        <f>IF(AND(OR(AND('CE6'!X16="Q",'CE6'!X17="Q"),AND('CE6'!X16="X",'CE6'!X17="X")),SUM('CE6'!W16,'CE6'!W17)=0,ISNUMBER('CE6'!W18)),"",IF(OR('CE6'!X16="M",'CE6'!X17="M"),"M",IF(AND('CE6'!X16='CE6'!X17,OR('CE6'!X16="X",'CE6'!X16="W",'CE6'!X16="Q",'CE6'!X16="U",'CE6'!X16="Z")),UPPER('CE6'!X16),"")))</f>
        <v/>
      </c>
      <c r="J339" s="132" t="s">
        <v>544</v>
      </c>
      <c r="K339" s="131" t="str">
        <f>IF(AND(ISBLANK('CE6'!W18),$L$339&lt;&gt;"Z"),"",'CE6'!W18)</f>
        <v/>
      </c>
      <c r="L339" s="131" t="str">
        <f>IF(ISBLANK('CE6'!X18),"",'CE6'!X18)</f>
        <v/>
      </c>
      <c r="M339" s="133" t="str">
        <f t="shared" si="5"/>
        <v>OK</v>
      </c>
      <c r="N339" s="134"/>
    </row>
    <row r="340" spans="1:14" x14ac:dyDescent="0.25">
      <c r="A340" s="125" t="s">
        <v>1813</v>
      </c>
      <c r="B340" s="126" t="s">
        <v>1531</v>
      </c>
      <c r="C340" s="127" t="s">
        <v>505</v>
      </c>
      <c r="D340" s="128" t="s">
        <v>1507</v>
      </c>
      <c r="E340" s="132" t="s">
        <v>544</v>
      </c>
      <c r="F340" s="130" t="s">
        <v>505</v>
      </c>
      <c r="G340" s="128" t="s">
        <v>590</v>
      </c>
      <c r="H340" s="131" t="str">
        <f>IF(OR(AND('CE6'!W13="",'CE6'!X13=""),AND('CE6'!W16="",'CE6'!X16=""),AND('CE6'!X13="X",'CE6'!X16="X"),AND('CE6'!X13="Q",'CE6'!X16="Q"),OR('CE6'!X13="M",'CE6'!X16="M")),"",SUM('CE6'!W13,'CE6'!W16))</f>
        <v/>
      </c>
      <c r="I340" s="131" t="str">
        <f>IF(AND(OR(AND('CE6'!X13="Q",'CE6'!X16="Q"),AND('CE6'!X13="X",'CE6'!X16="X")),SUM('CE6'!W13,'CE6'!W16)=0,ISNUMBER('CE6'!W19)),"",IF(OR('CE6'!X13="M",'CE6'!X16="M"),"M",IF(AND('CE6'!X13='CE6'!X16,OR('CE6'!X13="X",'CE6'!X13="W",'CE6'!X13="Q",'CE6'!X13="U",'CE6'!X13="Z")),UPPER('CE6'!X13),"")))</f>
        <v/>
      </c>
      <c r="J340" s="132" t="s">
        <v>544</v>
      </c>
      <c r="K340" s="131" t="str">
        <f>IF(AND(ISBLANK('CE6'!W19),$L$340&lt;&gt;"Z"),"",'CE6'!W19)</f>
        <v/>
      </c>
      <c r="L340" s="131" t="str">
        <f>IF(ISBLANK('CE6'!X19),"",'CE6'!X19)</f>
        <v/>
      </c>
      <c r="M340" s="133" t="str">
        <f t="shared" si="5"/>
        <v>OK</v>
      </c>
      <c r="N340" s="134"/>
    </row>
    <row r="341" spans="1:14" x14ac:dyDescent="0.25">
      <c r="A341" s="125" t="s">
        <v>1813</v>
      </c>
      <c r="B341" s="126" t="s">
        <v>1532</v>
      </c>
      <c r="C341" s="127" t="s">
        <v>505</v>
      </c>
      <c r="D341" s="128" t="s">
        <v>1509</v>
      </c>
      <c r="E341" s="132" t="s">
        <v>544</v>
      </c>
      <c r="F341" s="130" t="s">
        <v>505</v>
      </c>
      <c r="G341" s="128" t="s">
        <v>591</v>
      </c>
      <c r="H341" s="131" t="str">
        <f>IF(OR(AND('CE6'!W14="",'CE6'!X14=""),AND('CE6'!W17="",'CE6'!X17=""),AND('CE6'!X14="X",'CE6'!X17="X"),AND('CE6'!X14="Q",'CE6'!X17="Q"),OR('CE6'!X14="M",'CE6'!X17="M")),"",SUM('CE6'!W14,'CE6'!W17))</f>
        <v/>
      </c>
      <c r="I341" s="131" t="str">
        <f>IF(AND(OR(AND('CE6'!X14="Q",'CE6'!X17="Q"),AND('CE6'!X14="X",'CE6'!X17="X")),SUM('CE6'!W14,'CE6'!W17)=0,ISNUMBER('CE6'!W20)),"",IF(OR('CE6'!X14="M",'CE6'!X17="M"),"M",IF(AND('CE6'!X14='CE6'!X17,OR('CE6'!X14="X",'CE6'!X14="W",'CE6'!X14="Q",'CE6'!X14="U",'CE6'!X14="Z")),UPPER('CE6'!X14),"")))</f>
        <v/>
      </c>
      <c r="J341" s="132" t="s">
        <v>544</v>
      </c>
      <c r="K341" s="131" t="str">
        <f>IF(AND(ISBLANK('CE6'!W20),$L$341&lt;&gt;"Z"),"",'CE6'!W20)</f>
        <v/>
      </c>
      <c r="L341" s="131" t="str">
        <f>IF(ISBLANK('CE6'!X20),"",'CE6'!X20)</f>
        <v/>
      </c>
      <c r="M341" s="133" t="str">
        <f t="shared" si="5"/>
        <v>OK</v>
      </c>
      <c r="N341" s="134"/>
    </row>
    <row r="342" spans="1:14" x14ac:dyDescent="0.25">
      <c r="A342" s="125" t="s">
        <v>1813</v>
      </c>
      <c r="B342" s="126" t="s">
        <v>1533</v>
      </c>
      <c r="C342" s="127" t="s">
        <v>505</v>
      </c>
      <c r="D342" s="128" t="s">
        <v>1511</v>
      </c>
      <c r="E342" s="132" t="s">
        <v>544</v>
      </c>
      <c r="F342" s="130" t="s">
        <v>505</v>
      </c>
      <c r="G342" s="128" t="s">
        <v>558</v>
      </c>
      <c r="H342" s="131" t="str">
        <f>IF(OR(AND('CE6'!W15="",'CE6'!X15=""),AND('CE6'!W18="",'CE6'!X18=""),AND('CE6'!X15="X",'CE6'!X18="X"),AND('CE6'!X15="Q",'CE6'!X18="Q"),OR('CE6'!X15="M",'CE6'!X18="M")),"",SUM('CE6'!W15,'CE6'!W18))</f>
        <v/>
      </c>
      <c r="I342" s="131" t="str">
        <f>IF(AND(OR(AND('CE6'!X15="Q",'CE6'!X18="Q"),AND('CE6'!X15="X",'CE6'!X18="X")),SUM('CE6'!W15,'CE6'!W18)=0,ISNUMBER('CE6'!W21)),"",IF(OR('CE6'!X15="M",'CE6'!X18="M"),"M",IF(AND('CE6'!X15='CE6'!X18,OR('CE6'!X15="X",'CE6'!X15="W",'CE6'!X15="Q",'CE6'!X15="U",'CE6'!X15="Z")),UPPER('CE6'!X15),"")))</f>
        <v/>
      </c>
      <c r="J342" s="132" t="s">
        <v>544</v>
      </c>
      <c r="K342" s="131" t="str">
        <f>IF(AND(ISBLANK('CE6'!W21),$L$342&lt;&gt;"Z"),"",'CE6'!W21)</f>
        <v/>
      </c>
      <c r="L342" s="131" t="str">
        <f>IF(ISBLANK('CE6'!X21),"",'CE6'!X21)</f>
        <v/>
      </c>
      <c r="M342" s="133" t="str">
        <f t="shared" si="5"/>
        <v>OK</v>
      </c>
      <c r="N342" s="134"/>
    </row>
    <row r="343" spans="1:14" x14ac:dyDescent="0.25">
      <c r="A343" s="125" t="s">
        <v>1813</v>
      </c>
      <c r="B343" s="126" t="s">
        <v>1534</v>
      </c>
      <c r="C343" s="127" t="s">
        <v>505</v>
      </c>
      <c r="D343" s="128" t="s">
        <v>1391</v>
      </c>
      <c r="E343" s="132" t="s">
        <v>544</v>
      </c>
      <c r="F343" s="130" t="s">
        <v>505</v>
      </c>
      <c r="G343" s="128" t="s">
        <v>1014</v>
      </c>
      <c r="H343" s="131" t="str">
        <f>IF(OR(AND('CE6'!T13="",'CE6'!U13=""),AND('CE6'!W13="",'CE6'!X13=""),AND('CE6'!U13="X",'CE6'!X13="X"),AND('CE6'!U13="Q",'CE6'!X13="Q"),OR('CE6'!U13="M",'CE6'!X13="M")),"",SUM('CE6'!T13,'CE6'!W13))</f>
        <v/>
      </c>
      <c r="I343" s="131" t="str">
        <f xml:space="preserve"> IF(AND(OR(AND('CE6'!U13="Q",'CE6'!X13="Q"),AND('CE6'!U13="X",'CE6'!X13="X")),SUM('CE6'!T13,'CE6'!W13)=0,ISNUMBER('CE6'!Z13)),"",IF(OR('CE6'!U13="M",'CE6'!X13="M"),"M",IF(AND('CE6'!U13='CE6'!X13,OR('CE6'!U13="X",'CE6'!U13="W",'CE6'!U13="Q",'CE6'!U13="U",'CE6'!U13="Z")),UPPER( 'CE6'!U13),"")))</f>
        <v/>
      </c>
      <c r="J343" s="132" t="s">
        <v>544</v>
      </c>
      <c r="K343" s="131" t="str">
        <f>IF(AND(ISBLANK('CE6'!Z13),$L$343&lt;&gt;"Z"),"",'CE6'!Z13)</f>
        <v/>
      </c>
      <c r="L343" s="131" t="str">
        <f>IF(ISBLANK('CE6'!AA13),"",'CE6'!AA13)</f>
        <v/>
      </c>
      <c r="M343" s="133" t="str">
        <f t="shared" si="5"/>
        <v>OK</v>
      </c>
      <c r="N343" s="134"/>
    </row>
    <row r="344" spans="1:14" x14ac:dyDescent="0.25">
      <c r="A344" s="125" t="s">
        <v>1813</v>
      </c>
      <c r="B344" s="126" t="s">
        <v>1535</v>
      </c>
      <c r="C344" s="127" t="s">
        <v>505</v>
      </c>
      <c r="D344" s="128" t="s">
        <v>1393</v>
      </c>
      <c r="E344" s="132" t="s">
        <v>544</v>
      </c>
      <c r="F344" s="130" t="s">
        <v>505</v>
      </c>
      <c r="G344" s="128" t="s">
        <v>1017</v>
      </c>
      <c r="H344" s="131" t="str">
        <f>IF(OR(AND('CE6'!T14="",'CE6'!U14=""),AND('CE6'!W14="",'CE6'!X14=""),AND('CE6'!U14="X",'CE6'!X14="X"),AND('CE6'!U14="Q",'CE6'!X14="Q"),OR('CE6'!U14="M",'CE6'!X14="M")),"",SUM('CE6'!T14,'CE6'!W14))</f>
        <v/>
      </c>
      <c r="I344" s="131" t="str">
        <f xml:space="preserve"> IF(AND(OR(AND('CE6'!U14="Q",'CE6'!X14="Q"),AND('CE6'!U14="X",'CE6'!X14="X")),SUM('CE6'!T14,'CE6'!W14)=0,ISNUMBER('CE6'!Z14)),"",IF(OR('CE6'!U14="M",'CE6'!X14="M"),"M",IF(AND('CE6'!U14='CE6'!X14,OR('CE6'!U14="X",'CE6'!U14="W",'CE6'!U14="Q",'CE6'!U14="U",'CE6'!U14="Z")),UPPER( 'CE6'!U14),"")))</f>
        <v/>
      </c>
      <c r="J344" s="132" t="s">
        <v>544</v>
      </c>
      <c r="K344" s="131" t="str">
        <f>IF(AND(ISBLANK('CE6'!Z14),$L$344&lt;&gt;"Z"),"",'CE6'!Z14)</f>
        <v/>
      </c>
      <c r="L344" s="131" t="str">
        <f>IF(ISBLANK('CE6'!AA14),"",'CE6'!AA14)</f>
        <v/>
      </c>
      <c r="M344" s="133" t="str">
        <f t="shared" si="5"/>
        <v>OK</v>
      </c>
      <c r="N344" s="134"/>
    </row>
    <row r="345" spans="1:14" x14ac:dyDescent="0.25">
      <c r="A345" s="125" t="s">
        <v>1813</v>
      </c>
      <c r="B345" s="126" t="s">
        <v>1536</v>
      </c>
      <c r="C345" s="127" t="s">
        <v>505</v>
      </c>
      <c r="D345" s="128" t="s">
        <v>1250</v>
      </c>
      <c r="E345" s="132" t="s">
        <v>544</v>
      </c>
      <c r="F345" s="130" t="s">
        <v>505</v>
      </c>
      <c r="G345" s="128" t="s">
        <v>563</v>
      </c>
      <c r="H345" s="131" t="str">
        <f>IF(OR(AND('CE6'!Z13="",'CE6'!AA13=""),AND('CE6'!Z14="",'CE6'!AA14=""),AND('CE6'!AA13="X",'CE6'!AA14="X"),AND('CE6'!AA13="Q",'CE6'!AA14="Q"),OR('CE6'!AA13="M",'CE6'!AA14="M")),"",SUM('CE6'!Z13,'CE6'!Z14))</f>
        <v/>
      </c>
      <c r="I345" s="131" t="str">
        <f>IF(AND(OR(AND('CE6'!AA13="Q",'CE6'!AA14="Q"),AND('CE6'!AA13="X",'CE6'!AA14="X")),SUM('CE6'!Z13,'CE6'!Z14)=0,ISNUMBER('CE6'!Z15)),"",IF(OR('CE6'!AA13="M",'CE6'!AA14="M"),"M",IF(AND('CE6'!AA13='CE6'!AA14,OR('CE6'!AA13="X",'CE6'!AA13="W",'CE6'!AA13="Q",'CE6'!AA13="U",'CE6'!AA13="Z")),UPPER('CE6'!AA13),"")))</f>
        <v/>
      </c>
      <c r="J345" s="132" t="s">
        <v>544</v>
      </c>
      <c r="K345" s="131" t="str">
        <f>IF(AND(ISBLANK('CE6'!Z15),$L$345&lt;&gt;"Z"),"",'CE6'!Z15)</f>
        <v/>
      </c>
      <c r="L345" s="131" t="str">
        <f>IF(ISBLANK('CE6'!AA15),"",'CE6'!AA15)</f>
        <v/>
      </c>
      <c r="M345" s="133" t="str">
        <f t="shared" si="5"/>
        <v>OK</v>
      </c>
      <c r="N345" s="134"/>
    </row>
    <row r="346" spans="1:14" x14ac:dyDescent="0.25">
      <c r="A346" s="125" t="s">
        <v>1813</v>
      </c>
      <c r="B346" s="126" t="s">
        <v>1537</v>
      </c>
      <c r="C346" s="127" t="s">
        <v>505</v>
      </c>
      <c r="D346" s="128" t="s">
        <v>1483</v>
      </c>
      <c r="E346" s="132" t="s">
        <v>544</v>
      </c>
      <c r="F346" s="130" t="s">
        <v>505</v>
      </c>
      <c r="G346" s="128" t="s">
        <v>577</v>
      </c>
      <c r="H346" s="131" t="str">
        <f>IF(OR(AND('CE6'!T16="",'CE6'!U16=""),AND('CE6'!W16="",'CE6'!X16=""),AND('CE6'!U16="X",'CE6'!X16="X"),AND('CE6'!U16="Q",'CE6'!X16="Q"),OR('CE6'!U16="M",'CE6'!X16="M")),"",SUM('CE6'!T16,'CE6'!W16))</f>
        <v/>
      </c>
      <c r="I346" s="131" t="str">
        <f xml:space="preserve"> IF(AND(OR(AND('CE6'!U16="Q",'CE6'!X16="Q"),AND('CE6'!U16="X",'CE6'!X16="X")),SUM('CE6'!T16,'CE6'!W16)=0,ISNUMBER('CE6'!Z16)),"",IF(OR('CE6'!U16="M",'CE6'!X16="M"),"M",IF(AND('CE6'!U16='CE6'!X16,OR('CE6'!U16="X",'CE6'!U16="W",'CE6'!U16="Q",'CE6'!U16="U",'CE6'!U16="Z")),UPPER( 'CE6'!U16),"")))</f>
        <v/>
      </c>
      <c r="J346" s="132" t="s">
        <v>544</v>
      </c>
      <c r="K346" s="131" t="str">
        <f>IF(AND(ISBLANK('CE6'!Z16),$L$346&lt;&gt;"Z"),"",'CE6'!Z16)</f>
        <v/>
      </c>
      <c r="L346" s="131" t="str">
        <f>IF(ISBLANK('CE6'!AA16),"",'CE6'!AA16)</f>
        <v/>
      </c>
      <c r="M346" s="133" t="str">
        <f t="shared" si="5"/>
        <v>OK</v>
      </c>
      <c r="N346" s="134"/>
    </row>
    <row r="347" spans="1:14" x14ac:dyDescent="0.25">
      <c r="A347" s="125" t="s">
        <v>1813</v>
      </c>
      <c r="B347" s="126" t="s">
        <v>1538</v>
      </c>
      <c r="C347" s="127" t="s">
        <v>505</v>
      </c>
      <c r="D347" s="128" t="s">
        <v>1485</v>
      </c>
      <c r="E347" s="132" t="s">
        <v>544</v>
      </c>
      <c r="F347" s="130" t="s">
        <v>505</v>
      </c>
      <c r="G347" s="128" t="s">
        <v>587</v>
      </c>
      <c r="H347" s="131" t="str">
        <f>IF(OR(AND('CE6'!T17="",'CE6'!U17=""),AND('CE6'!W17="",'CE6'!X17=""),AND('CE6'!U17="X",'CE6'!X17="X"),AND('CE6'!U17="Q",'CE6'!X17="Q"),OR('CE6'!U17="M",'CE6'!X17="M")),"",SUM('CE6'!T17,'CE6'!W17))</f>
        <v/>
      </c>
      <c r="I347" s="131" t="str">
        <f xml:space="preserve"> IF(AND(OR(AND('CE6'!U17="Q",'CE6'!X17="Q"),AND('CE6'!U17="X",'CE6'!X17="X")),SUM('CE6'!T17,'CE6'!W17)=0,ISNUMBER('CE6'!Z17)),"",IF(OR('CE6'!U17="M",'CE6'!X17="M"),"M",IF(AND('CE6'!U17='CE6'!X17,OR('CE6'!U17="X",'CE6'!U17="W",'CE6'!U17="Q",'CE6'!U17="U",'CE6'!U17="Z")),UPPER( 'CE6'!U17),"")))</f>
        <v/>
      </c>
      <c r="J347" s="132" t="s">
        <v>544</v>
      </c>
      <c r="K347" s="131" t="str">
        <f>IF(AND(ISBLANK('CE6'!Z17),$L$347&lt;&gt;"Z"),"",'CE6'!Z17)</f>
        <v/>
      </c>
      <c r="L347" s="131" t="str">
        <f>IF(ISBLANK('CE6'!AA17),"",'CE6'!AA17)</f>
        <v/>
      </c>
      <c r="M347" s="133" t="str">
        <f t="shared" si="5"/>
        <v>OK</v>
      </c>
      <c r="N347" s="134"/>
    </row>
    <row r="348" spans="1:14" x14ac:dyDescent="0.25">
      <c r="A348" s="125" t="s">
        <v>1813</v>
      </c>
      <c r="B348" s="126" t="s">
        <v>1539</v>
      </c>
      <c r="C348" s="127" t="s">
        <v>505</v>
      </c>
      <c r="D348" s="128" t="s">
        <v>1252</v>
      </c>
      <c r="E348" s="132" t="s">
        <v>544</v>
      </c>
      <c r="F348" s="130" t="s">
        <v>505</v>
      </c>
      <c r="G348" s="128" t="s">
        <v>564</v>
      </c>
      <c r="H348" s="131" t="str">
        <f>IF(OR(AND('CE6'!Z16="",'CE6'!AA16=""),AND('CE6'!Z17="",'CE6'!AA17=""),AND('CE6'!AA16="X",'CE6'!AA17="X"),AND('CE6'!AA16="Q",'CE6'!AA17="Q"),OR('CE6'!AA16="M",'CE6'!AA17="M")),"",SUM('CE6'!Z16,'CE6'!Z17))</f>
        <v/>
      </c>
      <c r="I348" s="131" t="str">
        <f>IF(AND(OR(AND('CE6'!AA16="Q",'CE6'!AA17="Q"),AND('CE6'!AA16="X",'CE6'!AA17="X")),SUM('CE6'!Z16,'CE6'!Z17)=0,ISNUMBER('CE6'!Z18)),"",IF(OR('CE6'!AA16="M",'CE6'!AA17="M"),"M",IF(AND('CE6'!AA16='CE6'!AA17,OR('CE6'!AA16="X",'CE6'!AA16="W",'CE6'!AA16="Q",'CE6'!AA16="U",'CE6'!AA16="Z")),UPPER('CE6'!AA16),"")))</f>
        <v/>
      </c>
      <c r="J348" s="132" t="s">
        <v>544</v>
      </c>
      <c r="K348" s="131" t="str">
        <f>IF(AND(ISBLANK('CE6'!Z18),$L$348&lt;&gt;"Z"),"",'CE6'!Z18)</f>
        <v/>
      </c>
      <c r="L348" s="131" t="str">
        <f>IF(ISBLANK('CE6'!AA18),"",'CE6'!AA18)</f>
        <v/>
      </c>
      <c r="M348" s="133" t="str">
        <f t="shared" si="5"/>
        <v>OK</v>
      </c>
      <c r="N348" s="134"/>
    </row>
    <row r="349" spans="1:14" x14ac:dyDescent="0.25">
      <c r="A349" s="125" t="s">
        <v>1813</v>
      </c>
      <c r="B349" s="126" t="s">
        <v>1540</v>
      </c>
      <c r="C349" s="127" t="s">
        <v>505</v>
      </c>
      <c r="D349" s="128" t="s">
        <v>1519</v>
      </c>
      <c r="E349" s="132" t="s">
        <v>544</v>
      </c>
      <c r="F349" s="130" t="s">
        <v>505</v>
      </c>
      <c r="G349" s="128" t="s">
        <v>1004</v>
      </c>
      <c r="H349" s="131" t="str">
        <f>IF(OR(AND('CE6'!Z13="",'CE6'!AA13=""),AND('CE6'!Z16="",'CE6'!AA16=""),AND('CE6'!AA13="X",'CE6'!AA16="X"),AND('CE6'!AA13="Q",'CE6'!AA16="Q"),OR('CE6'!AA13="M",'CE6'!AA16="M")),"",SUM('CE6'!Z13,'CE6'!Z16))</f>
        <v/>
      </c>
      <c r="I349" s="131" t="str">
        <f>IF(AND(OR(AND('CE6'!AA13="Q",'CE6'!AA16="Q"),AND('CE6'!AA13="X",'CE6'!AA16="X")),SUM('CE6'!Z13,'CE6'!Z16)=0,ISNUMBER('CE6'!Z19)),"",IF(OR('CE6'!AA13="M",'CE6'!AA16="M"),"M",IF(AND('CE6'!AA13='CE6'!AA16,OR('CE6'!AA13="X",'CE6'!AA13="W",'CE6'!AA13="Q",'CE6'!AA13="U",'CE6'!AA13="Z")),UPPER('CE6'!AA13),"")))</f>
        <v/>
      </c>
      <c r="J349" s="132" t="s">
        <v>544</v>
      </c>
      <c r="K349" s="131" t="str">
        <f>IF(AND(ISBLANK('CE6'!Z19),$L$349&lt;&gt;"Z"),"",'CE6'!Z19)</f>
        <v/>
      </c>
      <c r="L349" s="131" t="str">
        <f>IF(ISBLANK('CE6'!AA19),"",'CE6'!AA19)</f>
        <v/>
      </c>
      <c r="M349" s="133" t="str">
        <f t="shared" si="5"/>
        <v>OK</v>
      </c>
      <c r="N349" s="134"/>
    </row>
    <row r="350" spans="1:14" x14ac:dyDescent="0.25">
      <c r="A350" s="125" t="s">
        <v>1813</v>
      </c>
      <c r="B350" s="126" t="s">
        <v>1541</v>
      </c>
      <c r="C350" s="127" t="s">
        <v>505</v>
      </c>
      <c r="D350" s="128" t="s">
        <v>1521</v>
      </c>
      <c r="E350" s="132" t="s">
        <v>544</v>
      </c>
      <c r="F350" s="130" t="s">
        <v>505</v>
      </c>
      <c r="G350" s="128" t="s">
        <v>1008</v>
      </c>
      <c r="H350" s="131" t="str">
        <f>IF(OR(AND('CE6'!Z14="",'CE6'!AA14=""),AND('CE6'!Z17="",'CE6'!AA17=""),AND('CE6'!AA14="X",'CE6'!AA17="X"),AND('CE6'!AA14="Q",'CE6'!AA17="Q"),OR('CE6'!AA14="M",'CE6'!AA17="M")),"",SUM('CE6'!Z14,'CE6'!Z17))</f>
        <v/>
      </c>
      <c r="I350" s="131" t="str">
        <f>IF(AND(OR(AND('CE6'!AA14="Q",'CE6'!AA17="Q"),AND('CE6'!AA14="X",'CE6'!AA17="X")),SUM('CE6'!Z14,'CE6'!Z17)=0,ISNUMBER('CE6'!Z20)),"",IF(OR('CE6'!AA14="M",'CE6'!AA17="M"),"M",IF(AND('CE6'!AA14='CE6'!AA17,OR('CE6'!AA14="X",'CE6'!AA14="W",'CE6'!AA14="Q",'CE6'!AA14="U",'CE6'!AA14="Z")),UPPER('CE6'!AA14),"")))</f>
        <v/>
      </c>
      <c r="J350" s="132" t="s">
        <v>544</v>
      </c>
      <c r="K350" s="131" t="str">
        <f>IF(AND(ISBLANK('CE6'!Z20),$L$350&lt;&gt;"Z"),"",'CE6'!Z20)</f>
        <v/>
      </c>
      <c r="L350" s="131" t="str">
        <f>IF(ISBLANK('CE6'!AA20),"",'CE6'!AA20)</f>
        <v/>
      </c>
      <c r="M350" s="133" t="str">
        <f t="shared" si="5"/>
        <v>OK</v>
      </c>
      <c r="N350" s="134"/>
    </row>
    <row r="351" spans="1:14" x14ac:dyDescent="0.25">
      <c r="A351" s="125" t="s">
        <v>1813</v>
      </c>
      <c r="B351" s="126" t="s">
        <v>1542</v>
      </c>
      <c r="C351" s="127" t="s">
        <v>505</v>
      </c>
      <c r="D351" s="128" t="s">
        <v>1523</v>
      </c>
      <c r="E351" s="132" t="s">
        <v>544</v>
      </c>
      <c r="F351" s="130" t="s">
        <v>505</v>
      </c>
      <c r="G351" s="128" t="s">
        <v>565</v>
      </c>
      <c r="H351" s="131" t="str">
        <f>IF(OR(AND('CE6'!Z15="",'CE6'!AA15=""),AND('CE6'!Z18="",'CE6'!AA18=""),AND('CE6'!AA15="X",'CE6'!AA18="X"),AND('CE6'!AA15="Q",'CE6'!AA18="Q"),OR('CE6'!AA15="M",'CE6'!AA18="M")),"",SUM('CE6'!Z15,'CE6'!Z18))</f>
        <v/>
      </c>
      <c r="I351" s="131" t="str">
        <f>IF(AND(OR(AND('CE6'!AA15="Q",'CE6'!AA18="Q"),AND('CE6'!AA15="X",'CE6'!AA18="X")),SUM('CE6'!Z15,'CE6'!Z18)=0,ISNUMBER('CE6'!Z21)),"",IF(OR('CE6'!AA15="M",'CE6'!AA18="M"),"M",IF(AND('CE6'!AA15='CE6'!AA18,OR('CE6'!AA15="X",'CE6'!AA15="W",'CE6'!AA15="Q",'CE6'!AA15="U",'CE6'!AA15="Z")),UPPER('CE6'!AA15),"")))</f>
        <v/>
      </c>
      <c r="J351" s="132" t="s">
        <v>544</v>
      </c>
      <c r="K351" s="131" t="str">
        <f>IF(AND(ISBLANK('CE6'!Z21),$L$351&lt;&gt;"Z"),"",'CE6'!Z21)</f>
        <v/>
      </c>
      <c r="L351" s="131" t="str">
        <f>IF(ISBLANK('CE6'!AA21),"",'CE6'!AA21)</f>
        <v/>
      </c>
      <c r="M351" s="133" t="str">
        <f t="shared" si="5"/>
        <v>OK</v>
      </c>
      <c r="N351" s="134"/>
    </row>
    <row r="352" spans="1:14" x14ac:dyDescent="0.25">
      <c r="A352" s="125" t="s">
        <v>1813</v>
      </c>
      <c r="B352" s="126" t="s">
        <v>1543</v>
      </c>
      <c r="C352" s="127" t="s">
        <v>1047</v>
      </c>
      <c r="D352" s="128" t="s">
        <v>1187</v>
      </c>
      <c r="E352" s="132" t="s">
        <v>544</v>
      </c>
      <c r="F352" s="130" t="s">
        <v>1047</v>
      </c>
      <c r="G352" s="128" t="s">
        <v>545</v>
      </c>
      <c r="H352" s="131" t="str">
        <f>IF(OR(AND('CE8'!T13="",'CE8'!U13=""),AND('CE8'!T14="",'CE8'!U14=""),AND('CE8'!U13="X",'CE8'!U14="X"),AND('CE8'!U13="Q",'CE8'!U14="Q"),OR('CE8'!U13="M",'CE8'!U14="M")),"",SUM('CE8'!T13,'CE8'!T14))</f>
        <v/>
      </c>
      <c r="I352" s="131" t="str">
        <f>IF(AND(OR(AND('CE8'!U13="Q",'CE8'!U14="Q"),AND('CE8'!U13="X",'CE8'!U14="X")),SUM('CE8'!T13,'CE8'!T14)=0,ISNUMBER('CE8'!T15)),"",IF(OR('CE8'!U13="M",'CE8'!U14="M"),"M",IF(AND('CE8'!U13='CE8'!U14,OR('CE8'!U13="X",'CE8'!U13="W",'CE8'!U13="Q",'CE8'!U13="U",'CE8'!U13="Z")),UPPER('CE8'!U13),"")))</f>
        <v/>
      </c>
      <c r="J352" s="132" t="s">
        <v>544</v>
      </c>
      <c r="K352" s="131" t="str">
        <f>IF(AND(ISBLANK('CE8'!T15),$L$352&lt;&gt;"Z"),"",'CE8'!T15)</f>
        <v/>
      </c>
      <c r="L352" s="131" t="str">
        <f>IF(ISBLANK('CE8'!U15),"",'CE8'!U15)</f>
        <v/>
      </c>
      <c r="M352" s="133" t="str">
        <f t="shared" si="5"/>
        <v>OK</v>
      </c>
      <c r="N352" s="134"/>
    </row>
    <row r="353" spans="1:14" x14ac:dyDescent="0.25">
      <c r="A353" s="125" t="s">
        <v>1813</v>
      </c>
      <c r="B353" s="126" t="s">
        <v>1544</v>
      </c>
      <c r="C353" s="127" t="s">
        <v>1047</v>
      </c>
      <c r="D353" s="128" t="s">
        <v>1189</v>
      </c>
      <c r="E353" s="132" t="s">
        <v>544</v>
      </c>
      <c r="F353" s="130" t="s">
        <v>1047</v>
      </c>
      <c r="G353" s="128" t="s">
        <v>546</v>
      </c>
      <c r="H353" s="131" t="str">
        <f>IF(OR(AND('CE8'!T16="",'CE8'!U16=""),AND('CE8'!T17="",'CE8'!U17=""),AND('CE8'!U16="X",'CE8'!U17="X"),AND('CE8'!U16="Q",'CE8'!U17="Q"),OR('CE8'!U16="M",'CE8'!U17="M")),"",SUM('CE8'!T16,'CE8'!T17))</f>
        <v/>
      </c>
      <c r="I353" s="131" t="str">
        <f>IF(AND(OR(AND('CE8'!U16="Q",'CE8'!U17="Q"),AND('CE8'!U16="X",'CE8'!U17="X")),SUM('CE8'!T16,'CE8'!T17)=0,ISNUMBER('CE8'!T18)),"",IF(OR('CE8'!U16="M",'CE8'!U17="M"),"M",IF(AND('CE8'!U16='CE8'!U17,OR('CE8'!U16="X",'CE8'!U16="W",'CE8'!U16="Q",'CE8'!U16="U",'CE8'!U16="Z")),UPPER('CE8'!U16),"")))</f>
        <v/>
      </c>
      <c r="J353" s="132" t="s">
        <v>544</v>
      </c>
      <c r="K353" s="131" t="str">
        <f>IF(AND(ISBLANK('CE8'!T18),$L$353&lt;&gt;"Z"),"",'CE8'!T18)</f>
        <v/>
      </c>
      <c r="L353" s="131" t="str">
        <f>IF(ISBLANK('CE8'!U18),"",'CE8'!U18)</f>
        <v/>
      </c>
      <c r="M353" s="133" t="str">
        <f t="shared" si="5"/>
        <v>OK</v>
      </c>
      <c r="N353" s="134"/>
    </row>
    <row r="354" spans="1:14" x14ac:dyDescent="0.25">
      <c r="A354" s="125" t="s">
        <v>1813</v>
      </c>
      <c r="B354" s="126" t="s">
        <v>1545</v>
      </c>
      <c r="C354" s="127" t="s">
        <v>1047</v>
      </c>
      <c r="D354" s="128" t="s">
        <v>1191</v>
      </c>
      <c r="E354" s="132" t="s">
        <v>544</v>
      </c>
      <c r="F354" s="130" t="s">
        <v>1047</v>
      </c>
      <c r="G354" s="128" t="s">
        <v>547</v>
      </c>
      <c r="H354" s="131" t="str">
        <f>IF(OR(AND('CE8'!T19="",'CE8'!U19=""),AND('CE8'!T20="",'CE8'!U20=""),AND('CE8'!U19="X",'CE8'!U20="X"),AND('CE8'!U19="Q",'CE8'!U20="Q"),OR('CE8'!U19="M",'CE8'!U20="M")),"",SUM('CE8'!T19,'CE8'!T20))</f>
        <v/>
      </c>
      <c r="I354" s="131" t="str">
        <f>IF(AND(OR(AND('CE8'!U19="Q",'CE8'!U20="Q"),AND('CE8'!U19="X",'CE8'!U20="X")),SUM('CE8'!T19,'CE8'!T20)=0,ISNUMBER('CE8'!T21)),"",IF(OR('CE8'!U19="M",'CE8'!U20="M"),"M",IF(AND('CE8'!U19='CE8'!U20,OR('CE8'!U19="X",'CE8'!U19="W",'CE8'!U19="Q",'CE8'!U19="U",'CE8'!U19="Z")),UPPER('CE8'!U19),"")))</f>
        <v/>
      </c>
      <c r="J354" s="132" t="s">
        <v>544</v>
      </c>
      <c r="K354" s="131" t="str">
        <f>IF(AND(ISBLANK('CE8'!T21),$L$354&lt;&gt;"Z"),"",'CE8'!T21)</f>
        <v/>
      </c>
      <c r="L354" s="131" t="str">
        <f>IF(ISBLANK('CE8'!U21),"",'CE8'!U21)</f>
        <v/>
      </c>
      <c r="M354" s="133" t="str">
        <f t="shared" si="5"/>
        <v>OK</v>
      </c>
      <c r="N354" s="134"/>
    </row>
    <row r="355" spans="1:14" x14ac:dyDescent="0.25">
      <c r="A355" s="125" t="s">
        <v>1813</v>
      </c>
      <c r="B355" s="126" t="s">
        <v>1546</v>
      </c>
      <c r="C355" s="127" t="s">
        <v>1047</v>
      </c>
      <c r="D355" s="128" t="s">
        <v>1465</v>
      </c>
      <c r="E355" s="132" t="s">
        <v>544</v>
      </c>
      <c r="F355" s="130" t="s">
        <v>1047</v>
      </c>
      <c r="G355" s="128" t="s">
        <v>1079</v>
      </c>
      <c r="H355" s="131" t="str">
        <f>IF(OR(AND('CE8'!T13="",'CE8'!U13=""),AND('CE8'!T16="",'CE8'!U16=""),AND('CE8'!T19="",'CE8'!U19=""),AND('CE8'!U13="X",'CE8'!U16="X",'CE8'!U19="X"),AND('CE8'!U13="Q",'CE8'!U16="Q",'CE8'!U19="Q"),OR('CE8'!U13="M",'CE8'!U16="M",'CE8'!U19="M")),"",SUM('CE8'!T13,'CE8'!T16,'CE8'!T19))</f>
        <v/>
      </c>
      <c r="I355" s="131" t="str">
        <f>IF(AND(OR(AND('CE8'!U13="Q",'CE8'!U16="Q",'CE8'!U19="Q"),AND('CE8'!U13="X",'CE8'!U16="X",'CE8'!U19="X")),SUM('CE8'!T13,'CE8'!T16,'CE8'!T19)=0,ISNUMBER('CE8'!T22)),"",IF(OR('CE8'!U13="M",'CE8'!U16="M",'CE8'!U19="M"),"M",IF(AND('CE8'!U13='CE8'!U16,'CE8'!U13='CE8'!U19,OR('CE8'!U13="X",'CE8'!U13="W",'CE8'!U13="Q",'CE8'!U13="U",'CE8'!U13="Z")),UPPER('CE8'!U13),"")))</f>
        <v/>
      </c>
      <c r="J355" s="132" t="s">
        <v>544</v>
      </c>
      <c r="K355" s="131" t="str">
        <f>IF(AND(ISBLANK('CE8'!T22),$L$355&lt;&gt;"Z"),"",'CE8'!T22)</f>
        <v/>
      </c>
      <c r="L355" s="131" t="str">
        <f>IF(ISBLANK('CE8'!U22),"",'CE8'!U22)</f>
        <v/>
      </c>
      <c r="M355" s="133" t="str">
        <f t="shared" si="5"/>
        <v>OK</v>
      </c>
      <c r="N355" s="134"/>
    </row>
    <row r="356" spans="1:14" x14ac:dyDescent="0.25">
      <c r="A356" s="125" t="s">
        <v>1813</v>
      </c>
      <c r="B356" s="126" t="s">
        <v>1547</v>
      </c>
      <c r="C356" s="127" t="s">
        <v>1047</v>
      </c>
      <c r="D356" s="128" t="s">
        <v>1467</v>
      </c>
      <c r="E356" s="132" t="s">
        <v>544</v>
      </c>
      <c r="F356" s="130" t="s">
        <v>1047</v>
      </c>
      <c r="G356" s="128" t="s">
        <v>585</v>
      </c>
      <c r="H356" s="131" t="str">
        <f>IF(OR(AND('CE8'!T14="",'CE8'!U14=""),AND('CE8'!T17="",'CE8'!U17=""),AND('CE8'!T20="",'CE8'!U20=""),AND('CE8'!U14="X",'CE8'!U17="X",'CE8'!U20="X"),AND('CE8'!U14="Q",'CE8'!U17="Q",'CE8'!U20="Q"),OR('CE8'!U14="M",'CE8'!U17="M",'CE8'!U20="M")),"",SUM('CE8'!T14,'CE8'!T17,'CE8'!T20))</f>
        <v/>
      </c>
      <c r="I356" s="131" t="str">
        <f>IF(AND(OR(AND('CE8'!U14="Q",'CE8'!U17="Q",'CE8'!U20="Q"),AND('CE8'!U14="X",'CE8'!U17="X",'CE8'!U20="X")),SUM('CE8'!T14,'CE8'!T17,'CE8'!T20)=0,ISNUMBER('CE8'!T23)),"",IF(OR('CE8'!U14="M",'CE8'!U17="M",'CE8'!U20="M"),"M",IF(AND('CE8'!U14='CE8'!U17,'CE8'!U14='CE8'!U20,OR('CE8'!U14="X",'CE8'!U14="W",'CE8'!U14="Q",'CE8'!U14="U",'CE8'!U14="Z")),UPPER('CE8'!U14),"")))</f>
        <v/>
      </c>
      <c r="J356" s="132" t="s">
        <v>544</v>
      </c>
      <c r="K356" s="131" t="str">
        <f>IF(AND(ISBLANK('CE8'!T23),$L$356&lt;&gt;"Z"),"",'CE8'!T23)</f>
        <v/>
      </c>
      <c r="L356" s="131" t="str">
        <f>IF(ISBLANK('CE8'!U23),"",'CE8'!U23)</f>
        <v/>
      </c>
      <c r="M356" s="133" t="str">
        <f t="shared" si="5"/>
        <v>OK</v>
      </c>
      <c r="N356" s="134"/>
    </row>
    <row r="357" spans="1:14" x14ac:dyDescent="0.25">
      <c r="A357" s="125" t="s">
        <v>1813</v>
      </c>
      <c r="B357" s="126" t="s">
        <v>1548</v>
      </c>
      <c r="C357" s="127" t="s">
        <v>1047</v>
      </c>
      <c r="D357" s="128" t="s">
        <v>1469</v>
      </c>
      <c r="E357" s="132" t="s">
        <v>544</v>
      </c>
      <c r="F357" s="130" t="s">
        <v>1047</v>
      </c>
      <c r="G357" s="128" t="s">
        <v>548</v>
      </c>
      <c r="H357" s="131" t="str">
        <f>IF(OR(AND('CE8'!T15="",'CE8'!U15=""),AND('CE8'!T18="",'CE8'!U18=""),AND('CE8'!T21="",'CE8'!U21=""),AND('CE8'!U15="X",'CE8'!U18="X",'CE8'!U21="X"),AND('CE8'!U15="Q",'CE8'!U18="Q",'CE8'!U21="Q"),OR('CE8'!U15="M",'CE8'!U18="M",'CE8'!U21="M")),"",SUM('CE8'!T15,'CE8'!T18,'CE8'!T21))</f>
        <v/>
      </c>
      <c r="I357" s="131" t="str">
        <f>IF(AND(OR(AND('CE8'!U15="Q",'CE8'!U18="Q",'CE8'!U21="Q"),AND('CE8'!U15="X",'CE8'!U18="X",'CE8'!U21="X")),SUM('CE8'!T15,'CE8'!T18,'CE8'!T21)=0,ISNUMBER('CE8'!T24)),"",IF(OR('CE8'!U15="M",'CE8'!U18="M",'CE8'!U21="M"),"M",IF(AND('CE8'!U15='CE8'!U18,'CE8'!U15='CE8'!U21,OR('CE8'!U15="X",'CE8'!U15="W",'CE8'!U15="Q",'CE8'!U15="U",'CE8'!U15="Z")),UPPER('CE8'!U15),"")))</f>
        <v/>
      </c>
      <c r="J357" s="132" t="s">
        <v>544</v>
      </c>
      <c r="K357" s="131" t="str">
        <f>IF(AND(ISBLANK('CE8'!T24),$L$357&lt;&gt;"Z"),"",'CE8'!T24)</f>
        <v/>
      </c>
      <c r="L357" s="131" t="str">
        <f>IF(ISBLANK('CE8'!U24),"",'CE8'!U24)</f>
        <v/>
      </c>
      <c r="M357" s="133" t="str">
        <f t="shared" si="5"/>
        <v>OK</v>
      </c>
      <c r="N357" s="134"/>
    </row>
    <row r="358" spans="1:14" x14ac:dyDescent="0.25">
      <c r="A358" s="125" t="s">
        <v>1813</v>
      </c>
      <c r="B358" s="126" t="s">
        <v>1549</v>
      </c>
      <c r="C358" s="127" t="s">
        <v>1047</v>
      </c>
      <c r="D358" s="128" t="s">
        <v>1550</v>
      </c>
      <c r="E358" s="132" t="s">
        <v>544</v>
      </c>
      <c r="F358" s="130" t="s">
        <v>1047</v>
      </c>
      <c r="G358" s="128" t="s">
        <v>1131</v>
      </c>
      <c r="H358" s="131" t="str">
        <f>IF(OR(AND('CE8'!T26="",'CE8'!U26=""),AND('CE8'!T27="",'CE8'!U27=""),AND('CE8'!U26="X",'CE8'!U27="X"),AND('CE8'!U26="Q",'CE8'!U27="Q"),OR('CE8'!U26="M",'CE8'!U27="M")),"",SUM('CE8'!T26,'CE8'!T27))</f>
        <v/>
      </c>
      <c r="I358" s="131" t="str">
        <f>IF(AND(OR(AND('CE8'!U26="Q",'CE8'!U27="Q"),AND('CE8'!U26="X",'CE8'!U27="X")),SUM('CE8'!T26,'CE8'!T27)=0,ISNUMBER('CE8'!T28)),"",IF(OR('CE8'!U26="M",'CE8'!U27="M"),"M",IF(AND('CE8'!U26='CE8'!U27,OR('CE8'!U26="X",'CE8'!U26="W",'CE8'!U26="Q",'CE8'!U26="U",'CE8'!U26="Z")),UPPER('CE8'!U26),"")))</f>
        <v/>
      </c>
      <c r="J358" s="132" t="s">
        <v>544</v>
      </c>
      <c r="K358" s="131" t="str">
        <f>IF(AND(ISBLANK('CE8'!T28),$L$358&lt;&gt;"Z"),"",'CE8'!T28)</f>
        <v/>
      </c>
      <c r="L358" s="131" t="str">
        <f>IF(ISBLANK('CE8'!U28),"",'CE8'!U28)</f>
        <v/>
      </c>
      <c r="M358" s="133" t="str">
        <f t="shared" si="5"/>
        <v>OK</v>
      </c>
      <c r="N358" s="134"/>
    </row>
    <row r="359" spans="1:14" x14ac:dyDescent="0.25">
      <c r="A359" s="125" t="s">
        <v>1813</v>
      </c>
      <c r="B359" s="126" t="s">
        <v>1551</v>
      </c>
      <c r="C359" s="127" t="s">
        <v>1047</v>
      </c>
      <c r="D359" s="128" t="s">
        <v>1201</v>
      </c>
      <c r="E359" s="132" t="s">
        <v>544</v>
      </c>
      <c r="F359" s="130" t="s">
        <v>1047</v>
      </c>
      <c r="G359" s="128" t="s">
        <v>552</v>
      </c>
      <c r="H359" s="131" t="str">
        <f>IF(OR(AND('CE8'!T29="",'CE8'!U29=""),AND('CE8'!T30="",'CE8'!U30=""),AND('CE8'!U29="X",'CE8'!U30="X"),AND('CE8'!U29="Q",'CE8'!U30="Q"),OR('CE8'!U29="M",'CE8'!U30="M")),"",SUM('CE8'!T29,'CE8'!T30))</f>
        <v/>
      </c>
      <c r="I359" s="131" t="str">
        <f>IF(AND(OR(AND('CE8'!U29="Q",'CE8'!U30="Q"),AND('CE8'!U29="X",'CE8'!U30="X")),SUM('CE8'!T29,'CE8'!T30)=0,ISNUMBER('CE8'!T31)),"",IF(OR('CE8'!U29="M",'CE8'!U30="M"),"M",IF(AND('CE8'!U29='CE8'!U30,OR('CE8'!U29="X",'CE8'!U29="W",'CE8'!U29="Q",'CE8'!U29="U",'CE8'!U29="Z")),UPPER('CE8'!U29),"")))</f>
        <v/>
      </c>
      <c r="J359" s="132" t="s">
        <v>544</v>
      </c>
      <c r="K359" s="131" t="str">
        <f>IF(AND(ISBLANK('CE8'!T31),$L$359&lt;&gt;"Z"),"",'CE8'!T31)</f>
        <v/>
      </c>
      <c r="L359" s="131" t="str">
        <f>IF(ISBLANK('CE8'!U31),"",'CE8'!U31)</f>
        <v/>
      </c>
      <c r="M359" s="133" t="str">
        <f t="shared" si="5"/>
        <v>OK</v>
      </c>
      <c r="N359" s="134"/>
    </row>
    <row r="360" spans="1:14" x14ac:dyDescent="0.25">
      <c r="A360" s="125" t="s">
        <v>1813</v>
      </c>
      <c r="B360" s="126" t="s">
        <v>1552</v>
      </c>
      <c r="C360" s="127" t="s">
        <v>1047</v>
      </c>
      <c r="D360" s="128" t="s">
        <v>1203</v>
      </c>
      <c r="E360" s="132" t="s">
        <v>544</v>
      </c>
      <c r="F360" s="130" t="s">
        <v>1047</v>
      </c>
      <c r="G360" s="128" t="s">
        <v>553</v>
      </c>
      <c r="H360" s="131" t="str">
        <f>IF(OR(AND('CE8'!T32="",'CE8'!U32=""),AND('CE8'!T33="",'CE8'!U33=""),AND('CE8'!U32="X",'CE8'!U33="X"),AND('CE8'!U32="Q",'CE8'!U33="Q"),OR('CE8'!U32="M",'CE8'!U33="M")),"",SUM('CE8'!T32,'CE8'!T33))</f>
        <v/>
      </c>
      <c r="I360" s="131" t="str">
        <f>IF(AND(OR(AND('CE8'!U32="Q",'CE8'!U33="Q"),AND('CE8'!U32="X",'CE8'!U33="X")),SUM('CE8'!T32,'CE8'!T33)=0,ISNUMBER('CE8'!T34)),"",IF(OR('CE8'!U32="M",'CE8'!U33="M"),"M",IF(AND('CE8'!U32='CE8'!U33,OR('CE8'!U32="X",'CE8'!U32="W",'CE8'!U32="Q",'CE8'!U32="U",'CE8'!U32="Z")),UPPER('CE8'!U32),"")))</f>
        <v/>
      </c>
      <c r="J360" s="132" t="s">
        <v>544</v>
      </c>
      <c r="K360" s="131" t="str">
        <f>IF(AND(ISBLANK('CE8'!T34),$L$360&lt;&gt;"Z"),"",'CE8'!T34)</f>
        <v/>
      </c>
      <c r="L360" s="131" t="str">
        <f>IF(ISBLANK('CE8'!U34),"",'CE8'!U34)</f>
        <v/>
      </c>
      <c r="M360" s="133" t="str">
        <f t="shared" si="5"/>
        <v>OK</v>
      </c>
      <c r="N360" s="134"/>
    </row>
    <row r="361" spans="1:14" x14ac:dyDescent="0.25">
      <c r="A361" s="125" t="s">
        <v>1813</v>
      </c>
      <c r="B361" s="126" t="s">
        <v>1553</v>
      </c>
      <c r="C361" s="127" t="s">
        <v>1047</v>
      </c>
      <c r="D361" s="128" t="s">
        <v>1554</v>
      </c>
      <c r="E361" s="132" t="s">
        <v>544</v>
      </c>
      <c r="F361" s="130" t="s">
        <v>1047</v>
      </c>
      <c r="G361" s="128" t="s">
        <v>1124</v>
      </c>
      <c r="H361" s="131" t="str">
        <f>IF(OR(AND('CE8'!T26="",'CE8'!U26=""),AND('CE8'!T29="",'CE8'!U29=""),AND('CE8'!T32="",'CE8'!U32=""),AND('CE8'!U26="X",'CE8'!U29="X",'CE8'!U32="X"),AND('CE8'!U26="Q",'CE8'!U29="Q",'CE8'!U32="Q"),OR('CE8'!U26="M",'CE8'!U29="M",'CE8'!U32="M")),"",SUM('CE8'!T26,'CE8'!T29,'CE8'!T32))</f>
        <v/>
      </c>
      <c r="I361" s="131" t="str">
        <f>IF(AND(OR(AND('CE8'!U26="Q",'CE8'!U29="Q",'CE8'!U32="Q"),AND('CE8'!U26="X",'CE8'!U29="X",'CE8'!U32="X")),SUM('CE8'!T26,'CE8'!T29,'CE8'!T32)=0,ISNUMBER('CE8'!T35)),"",IF(OR('CE8'!U26="M",'CE8'!U29="M",'CE8'!U32="M"),"M",IF(AND('CE8'!U26='CE8'!U29,'CE8'!U26='CE8'!U32,OR('CE8'!U26="X",'CE8'!U26="W",'CE8'!U26="Q",'CE8'!U26="U",'CE8'!U26="Z")),UPPER('CE8'!U26),"")))</f>
        <v/>
      </c>
      <c r="J361" s="132" t="s">
        <v>544</v>
      </c>
      <c r="K361" s="131" t="str">
        <f>IF(AND(ISBLANK('CE8'!T35),$L$361&lt;&gt;"Z"),"",'CE8'!T35)</f>
        <v/>
      </c>
      <c r="L361" s="131" t="str">
        <f>IF(ISBLANK('CE8'!U35),"",'CE8'!U35)</f>
        <v/>
      </c>
      <c r="M361" s="133" t="str">
        <f t="shared" si="5"/>
        <v>OK</v>
      </c>
      <c r="N361" s="134"/>
    </row>
    <row r="362" spans="1:14" x14ac:dyDescent="0.25">
      <c r="A362" s="125" t="s">
        <v>1813</v>
      </c>
      <c r="B362" s="126" t="s">
        <v>1555</v>
      </c>
      <c r="C362" s="127" t="s">
        <v>1047</v>
      </c>
      <c r="D362" s="128" t="s">
        <v>1556</v>
      </c>
      <c r="E362" s="132" t="s">
        <v>544</v>
      </c>
      <c r="F362" s="130" t="s">
        <v>1047</v>
      </c>
      <c r="G362" s="128" t="s">
        <v>1101</v>
      </c>
      <c r="H362" s="131" t="str">
        <f>IF(OR(AND('CE8'!T27="",'CE8'!U27=""),AND('CE8'!T30="",'CE8'!U30=""),AND('CE8'!T33="",'CE8'!U33=""),AND('CE8'!U27="X",'CE8'!U30="X",'CE8'!U33="X"),AND('CE8'!U27="Q",'CE8'!U30="Q",'CE8'!U33="Q"),OR('CE8'!U27="M",'CE8'!U30="M",'CE8'!U33="M")),"",SUM('CE8'!T27,'CE8'!T30,'CE8'!T33))</f>
        <v/>
      </c>
      <c r="I362" s="131" t="str">
        <f>IF(AND(OR(AND('CE8'!U27="Q",'CE8'!U30="Q",'CE8'!U33="Q"),AND('CE8'!U27="X",'CE8'!U30="X",'CE8'!U33="X")),SUM('CE8'!T27,'CE8'!T30,'CE8'!T33)=0,ISNUMBER('CE8'!T36)),"",IF(OR('CE8'!U27="M",'CE8'!U30="M",'CE8'!U33="M"),"M",IF(AND('CE8'!U27='CE8'!U30,'CE8'!U27='CE8'!U33,OR('CE8'!U27="X",'CE8'!U27="W",'CE8'!U27="Q",'CE8'!U27="U",'CE8'!U27="Z")),UPPER('CE8'!U27),"")))</f>
        <v/>
      </c>
      <c r="J362" s="132" t="s">
        <v>544</v>
      </c>
      <c r="K362" s="131" t="str">
        <f>IF(AND(ISBLANK('CE8'!T36),$L$362&lt;&gt;"Z"),"",'CE8'!T36)</f>
        <v/>
      </c>
      <c r="L362" s="131" t="str">
        <f>IF(ISBLANK('CE8'!U36),"",'CE8'!U36)</f>
        <v/>
      </c>
      <c r="M362" s="133" t="str">
        <f t="shared" si="5"/>
        <v>OK</v>
      </c>
      <c r="N362" s="134"/>
    </row>
    <row r="363" spans="1:14" x14ac:dyDescent="0.25">
      <c r="A363" s="125" t="s">
        <v>1813</v>
      </c>
      <c r="B363" s="126" t="s">
        <v>1557</v>
      </c>
      <c r="C363" s="127" t="s">
        <v>1047</v>
      </c>
      <c r="D363" s="128" t="s">
        <v>1558</v>
      </c>
      <c r="E363" s="132" t="s">
        <v>544</v>
      </c>
      <c r="F363" s="130" t="s">
        <v>1047</v>
      </c>
      <c r="G363" s="128" t="s">
        <v>554</v>
      </c>
      <c r="H363" s="131" t="str">
        <f>IF(OR(AND('CE8'!T28="",'CE8'!U28=""),AND('CE8'!T31="",'CE8'!U31=""),AND('CE8'!T34="",'CE8'!U34=""),AND('CE8'!U28="X",'CE8'!U31="X",'CE8'!U34="X"),AND('CE8'!U28="Q",'CE8'!U31="Q",'CE8'!U34="Q"),OR('CE8'!U28="M",'CE8'!U31="M",'CE8'!U34="M")),"",SUM('CE8'!T28,'CE8'!T31,'CE8'!T34))</f>
        <v/>
      </c>
      <c r="I363" s="131" t="str">
        <f>IF(AND(OR(AND('CE8'!U28="Q",'CE8'!U31="Q",'CE8'!U34="Q"),AND('CE8'!U28="X",'CE8'!U31="X",'CE8'!U34="X")),SUM('CE8'!T28,'CE8'!T31,'CE8'!T34)=0,ISNUMBER('CE8'!T37)),"",IF(OR('CE8'!U28="M",'CE8'!U31="M",'CE8'!U34="M"),"M",IF(AND('CE8'!U28='CE8'!U31,'CE8'!U28='CE8'!U34,OR('CE8'!U28="X",'CE8'!U28="W",'CE8'!U28="Q",'CE8'!U28="U",'CE8'!U28="Z")),UPPER('CE8'!U28),"")))</f>
        <v/>
      </c>
      <c r="J363" s="132" t="s">
        <v>544</v>
      </c>
      <c r="K363" s="131" t="str">
        <f>IF(AND(ISBLANK('CE8'!T37),$L$363&lt;&gt;"Z"),"",'CE8'!T37)</f>
        <v/>
      </c>
      <c r="L363" s="131" t="str">
        <f>IF(ISBLANK('CE8'!U37),"",'CE8'!U37)</f>
        <v/>
      </c>
      <c r="M363" s="133" t="str">
        <f t="shared" si="5"/>
        <v>OK</v>
      </c>
      <c r="N363" s="134"/>
    </row>
    <row r="364" spans="1:14" x14ac:dyDescent="0.25">
      <c r="A364" s="125" t="s">
        <v>1813</v>
      </c>
      <c r="B364" s="126" t="s">
        <v>1559</v>
      </c>
      <c r="C364" s="127" t="s">
        <v>1047</v>
      </c>
      <c r="D364" s="128" t="s">
        <v>1560</v>
      </c>
      <c r="E364" s="132" t="s">
        <v>544</v>
      </c>
      <c r="F364" s="130" t="s">
        <v>1047</v>
      </c>
      <c r="G364" s="128" t="s">
        <v>1561</v>
      </c>
      <c r="H364" s="131" t="str">
        <f>IF(OR(AND('CE8'!T39="",'CE8'!U39=""),AND('CE8'!T40="",'CE8'!U40=""),AND('CE8'!U39="X",'CE8'!U40="X"),AND('CE8'!U39="Q",'CE8'!U40="Q"),OR('CE8'!U39="M",'CE8'!U40="M")),"",SUM('CE8'!T39,'CE8'!T40))</f>
        <v/>
      </c>
      <c r="I364" s="131" t="str">
        <f>IF(AND(OR(AND('CE8'!U39="Q",'CE8'!U40="Q"),AND('CE8'!U39="X",'CE8'!U40="X")),SUM('CE8'!T39,'CE8'!T40)=0,ISNUMBER('CE8'!T41)),"",IF(OR('CE8'!U39="M",'CE8'!U40="M"),"M",IF(AND('CE8'!U39='CE8'!U40,OR('CE8'!U39="X",'CE8'!U39="W",'CE8'!U39="Q",'CE8'!U39="U",'CE8'!U39="Z")),UPPER('CE8'!U39),"")))</f>
        <v/>
      </c>
      <c r="J364" s="132" t="s">
        <v>544</v>
      </c>
      <c r="K364" s="131" t="str">
        <f>IF(AND(ISBLANK('CE8'!T41),$L$364&lt;&gt;"Z"),"",'CE8'!T41)</f>
        <v/>
      </c>
      <c r="L364" s="131" t="str">
        <f>IF(ISBLANK('CE8'!U41),"",'CE8'!U41)</f>
        <v/>
      </c>
      <c r="M364" s="133" t="str">
        <f t="shared" si="5"/>
        <v>OK</v>
      </c>
      <c r="N364" s="134"/>
    </row>
    <row r="365" spans="1:14" x14ac:dyDescent="0.25">
      <c r="A365" s="125" t="s">
        <v>1813</v>
      </c>
      <c r="B365" s="126" t="s">
        <v>1562</v>
      </c>
      <c r="C365" s="127" t="s">
        <v>1047</v>
      </c>
      <c r="D365" s="128" t="s">
        <v>1563</v>
      </c>
      <c r="E365" s="132" t="s">
        <v>544</v>
      </c>
      <c r="F365" s="130" t="s">
        <v>1047</v>
      </c>
      <c r="G365" s="128" t="s">
        <v>978</v>
      </c>
      <c r="H365" s="131" t="str">
        <f>IF(OR(AND('CE8'!T42="",'CE8'!U42=""),AND('CE8'!T43="",'CE8'!U43=""),AND('CE8'!U42="X",'CE8'!U43="X"),AND('CE8'!U42="Q",'CE8'!U43="Q"),OR('CE8'!U42="M",'CE8'!U43="M")),"",SUM('CE8'!T42,'CE8'!T43))</f>
        <v/>
      </c>
      <c r="I365" s="131" t="str">
        <f>IF(AND(OR(AND('CE8'!U42="Q",'CE8'!U43="Q"),AND('CE8'!U42="X",'CE8'!U43="X")),SUM('CE8'!T42,'CE8'!T43)=0,ISNUMBER('CE8'!T44)),"",IF(OR('CE8'!U42="M",'CE8'!U43="M"),"M",IF(AND('CE8'!U42='CE8'!U43,OR('CE8'!U42="X",'CE8'!U42="W",'CE8'!U42="Q",'CE8'!U42="U",'CE8'!U42="Z")),UPPER('CE8'!U42),"")))</f>
        <v/>
      </c>
      <c r="J365" s="132" t="s">
        <v>544</v>
      </c>
      <c r="K365" s="131" t="str">
        <f>IF(AND(ISBLANK('CE8'!T44),$L$365&lt;&gt;"Z"),"",'CE8'!T44)</f>
        <v/>
      </c>
      <c r="L365" s="131" t="str">
        <f>IF(ISBLANK('CE8'!U44),"",'CE8'!U44)</f>
        <v/>
      </c>
      <c r="M365" s="133" t="str">
        <f t="shared" si="5"/>
        <v>OK</v>
      </c>
      <c r="N365" s="134"/>
    </row>
    <row r="366" spans="1:14" x14ac:dyDescent="0.25">
      <c r="A366" s="125" t="s">
        <v>1813</v>
      </c>
      <c r="B366" s="126" t="s">
        <v>1564</v>
      </c>
      <c r="C366" s="127" t="s">
        <v>1047</v>
      </c>
      <c r="D366" s="128" t="s">
        <v>1565</v>
      </c>
      <c r="E366" s="132" t="s">
        <v>544</v>
      </c>
      <c r="F366" s="130" t="s">
        <v>1047</v>
      </c>
      <c r="G366" s="128" t="s">
        <v>1566</v>
      </c>
      <c r="H366" s="131" t="str">
        <f>IF(OR(AND('CE8'!T45="",'CE8'!U45=""),AND('CE8'!T46="",'CE8'!U46=""),AND('CE8'!U45="X",'CE8'!U46="X"),AND('CE8'!U45="Q",'CE8'!U46="Q"),OR('CE8'!U45="M",'CE8'!U46="M")),"",SUM('CE8'!T45,'CE8'!T46))</f>
        <v/>
      </c>
      <c r="I366" s="131" t="str">
        <f>IF(AND(OR(AND('CE8'!U45="Q",'CE8'!U46="Q"),AND('CE8'!U45="X",'CE8'!U46="X")),SUM('CE8'!T45,'CE8'!T46)=0,ISNUMBER('CE8'!T47)),"",IF(OR('CE8'!U45="M",'CE8'!U46="M"),"M",IF(AND('CE8'!U45='CE8'!U46,OR('CE8'!U45="X",'CE8'!U45="W",'CE8'!U45="Q",'CE8'!U45="U",'CE8'!U45="Z")),UPPER('CE8'!U45),"")))</f>
        <v/>
      </c>
      <c r="J366" s="132" t="s">
        <v>544</v>
      </c>
      <c r="K366" s="131" t="str">
        <f>IF(AND(ISBLANK('CE8'!T47),$L$366&lt;&gt;"Z"),"",'CE8'!T47)</f>
        <v/>
      </c>
      <c r="L366" s="131" t="str">
        <f>IF(ISBLANK('CE8'!U47),"",'CE8'!U47)</f>
        <v/>
      </c>
      <c r="M366" s="133" t="str">
        <f t="shared" si="5"/>
        <v>OK</v>
      </c>
      <c r="N366" s="134"/>
    </row>
    <row r="367" spans="1:14" x14ac:dyDescent="0.25">
      <c r="A367" s="125" t="s">
        <v>1813</v>
      </c>
      <c r="B367" s="126" t="s">
        <v>1567</v>
      </c>
      <c r="C367" s="127" t="s">
        <v>1047</v>
      </c>
      <c r="D367" s="128" t="s">
        <v>1568</v>
      </c>
      <c r="E367" s="132" t="s">
        <v>544</v>
      </c>
      <c r="F367" s="130" t="s">
        <v>1047</v>
      </c>
      <c r="G367" s="128" t="s">
        <v>592</v>
      </c>
      <c r="H367" s="131" t="str">
        <f>IF(OR(AND('CE8'!T39="",'CE8'!U39=""),AND('CE8'!T42="",'CE8'!U42=""),AND('CE8'!T45="",'CE8'!U45=""),AND('CE8'!U39="X",'CE8'!U42="X",'CE8'!U45="X"),AND('CE8'!U39="Q",'CE8'!U42="Q",'CE8'!U45="Q"),OR('CE8'!U39="M",'CE8'!U42="M",'CE8'!U45="M")),"",SUM('CE8'!T39,'CE8'!T42,'CE8'!T45))</f>
        <v/>
      </c>
      <c r="I367" s="131" t="str">
        <f>IF(AND(OR(AND('CE8'!U39="Q",'CE8'!U42="Q",'CE8'!U45="Q"),AND('CE8'!U39="X",'CE8'!U42="X",'CE8'!U45="X")),SUM('CE8'!T39,'CE8'!T42,'CE8'!T45)=0,ISNUMBER('CE8'!T48)),"",IF(OR('CE8'!U39="M",'CE8'!U42="M",'CE8'!U45="M"),"M",IF(AND('CE8'!U39='CE8'!U42,'CE8'!U39='CE8'!U45,OR('CE8'!U39="X",'CE8'!U39="W",'CE8'!U39="Q",'CE8'!U39="U",'CE8'!U39="Z")),UPPER('CE8'!U39),"")))</f>
        <v/>
      </c>
      <c r="J367" s="132" t="s">
        <v>544</v>
      </c>
      <c r="K367" s="131" t="str">
        <f>IF(AND(ISBLANK('CE8'!T48),$L$367&lt;&gt;"Z"),"",'CE8'!T48)</f>
        <v/>
      </c>
      <c r="L367" s="131" t="str">
        <f>IF(ISBLANK('CE8'!U48),"",'CE8'!U48)</f>
        <v/>
      </c>
      <c r="M367" s="133" t="str">
        <f t="shared" si="5"/>
        <v>OK</v>
      </c>
      <c r="N367" s="134"/>
    </row>
    <row r="368" spans="1:14" x14ac:dyDescent="0.25">
      <c r="A368" s="125" t="s">
        <v>1813</v>
      </c>
      <c r="B368" s="126" t="s">
        <v>1569</v>
      </c>
      <c r="C368" s="127" t="s">
        <v>1047</v>
      </c>
      <c r="D368" s="128" t="s">
        <v>1570</v>
      </c>
      <c r="E368" s="132" t="s">
        <v>544</v>
      </c>
      <c r="F368" s="130" t="s">
        <v>1047</v>
      </c>
      <c r="G368" s="128" t="s">
        <v>593</v>
      </c>
      <c r="H368" s="131" t="str">
        <f>IF(OR(AND('CE8'!T40="",'CE8'!U40=""),AND('CE8'!T43="",'CE8'!U43=""),AND('CE8'!T46="",'CE8'!U46=""),AND('CE8'!U40="X",'CE8'!U43="X",'CE8'!U46="X"),AND('CE8'!U40="Q",'CE8'!U43="Q",'CE8'!U46="Q"),OR('CE8'!U40="M",'CE8'!U43="M",'CE8'!U46="M")),"",SUM('CE8'!T40,'CE8'!T43,'CE8'!T46))</f>
        <v/>
      </c>
      <c r="I368" s="131" t="str">
        <f>IF(AND(OR(AND('CE8'!U40="Q",'CE8'!U43="Q",'CE8'!U46="Q"),AND('CE8'!U40="X",'CE8'!U43="X",'CE8'!U46="X")),SUM('CE8'!T40,'CE8'!T43,'CE8'!T46)=0,ISNUMBER('CE8'!T49)),"",IF(OR('CE8'!U40="M",'CE8'!U43="M",'CE8'!U46="M"),"M",IF(AND('CE8'!U40='CE8'!U43,'CE8'!U40='CE8'!U46,OR('CE8'!U40="X",'CE8'!U40="W",'CE8'!U40="Q",'CE8'!U40="U",'CE8'!U40="Z")),UPPER('CE8'!U40),"")))</f>
        <v/>
      </c>
      <c r="J368" s="132" t="s">
        <v>544</v>
      </c>
      <c r="K368" s="131" t="str">
        <f>IF(AND(ISBLANK('CE8'!T49),$L$368&lt;&gt;"Z"),"",'CE8'!T49)</f>
        <v/>
      </c>
      <c r="L368" s="131" t="str">
        <f>IF(ISBLANK('CE8'!U49),"",'CE8'!U49)</f>
        <v/>
      </c>
      <c r="M368" s="133" t="str">
        <f t="shared" si="5"/>
        <v>OK</v>
      </c>
      <c r="N368" s="134"/>
    </row>
    <row r="369" spans="1:14" x14ac:dyDescent="0.25">
      <c r="A369" s="125" t="s">
        <v>1813</v>
      </c>
      <c r="B369" s="126" t="s">
        <v>1571</v>
      </c>
      <c r="C369" s="127" t="s">
        <v>1047</v>
      </c>
      <c r="D369" s="128" t="s">
        <v>1572</v>
      </c>
      <c r="E369" s="132" t="s">
        <v>544</v>
      </c>
      <c r="F369" s="130" t="s">
        <v>1047</v>
      </c>
      <c r="G369" s="128" t="s">
        <v>594</v>
      </c>
      <c r="H369" s="131" t="str">
        <f>IF(OR(AND('CE8'!T41="",'CE8'!U41=""),AND('CE8'!T44="",'CE8'!U44=""),AND('CE8'!T47="",'CE8'!U47=""),AND('CE8'!U41="X",'CE8'!U44="X",'CE8'!U47="X"),AND('CE8'!U41="Q",'CE8'!U44="Q",'CE8'!U47="Q"),OR('CE8'!U41="M",'CE8'!U44="M",'CE8'!U47="M")),"",SUM('CE8'!T41,'CE8'!T44,'CE8'!T47))</f>
        <v/>
      </c>
      <c r="I369" s="131" t="str">
        <f>IF(AND(OR(AND('CE8'!U41="Q",'CE8'!U44="Q",'CE8'!U47="Q"),AND('CE8'!U41="X",'CE8'!U44="X",'CE8'!U47="X")),SUM('CE8'!T41,'CE8'!T44,'CE8'!T47)=0,ISNUMBER('CE8'!T50)),"",IF(OR('CE8'!U41="M",'CE8'!U44="M",'CE8'!U47="M"),"M",IF(AND('CE8'!U41='CE8'!U44,'CE8'!U41='CE8'!U47,OR('CE8'!U41="X",'CE8'!U41="W",'CE8'!U41="Q",'CE8'!U41="U",'CE8'!U41="Z")),UPPER('CE8'!U41),"")))</f>
        <v/>
      </c>
      <c r="J369" s="132" t="s">
        <v>544</v>
      </c>
      <c r="K369" s="131" t="str">
        <f>IF(AND(ISBLANK('CE8'!T50),$L$369&lt;&gt;"Z"),"",'CE8'!T50)</f>
        <v/>
      </c>
      <c r="L369" s="131" t="str">
        <f>IF(ISBLANK('CE8'!U50),"",'CE8'!U50)</f>
        <v/>
      </c>
      <c r="M369" s="133" t="str">
        <f t="shared" si="5"/>
        <v>OK</v>
      </c>
      <c r="N369" s="134"/>
    </row>
    <row r="370" spans="1:14" x14ac:dyDescent="0.25">
      <c r="A370" s="125" t="s">
        <v>1813</v>
      </c>
      <c r="B370" s="126" t="s">
        <v>1573</v>
      </c>
      <c r="C370" s="127" t="s">
        <v>1047</v>
      </c>
      <c r="D370" s="128" t="s">
        <v>1217</v>
      </c>
      <c r="E370" s="132" t="s">
        <v>544</v>
      </c>
      <c r="F370" s="130" t="s">
        <v>1047</v>
      </c>
      <c r="G370" s="128" t="s">
        <v>557</v>
      </c>
      <c r="H370" s="131" t="str">
        <f>IF(OR(AND('CE8'!W13="",'CE8'!X13=""),AND('CE8'!W14="",'CE8'!X14=""),AND('CE8'!X13="X",'CE8'!X14="X"),AND('CE8'!X13="Q",'CE8'!X14="Q"),OR('CE8'!X13="M",'CE8'!X14="M")),"",SUM('CE8'!W13,'CE8'!W14))</f>
        <v/>
      </c>
      <c r="I370" s="131" t="str">
        <f>IF(AND(OR(AND('CE8'!X13="Q",'CE8'!X14="Q"),AND('CE8'!X13="X",'CE8'!X14="X")),SUM('CE8'!W13,'CE8'!W14)=0,ISNUMBER('CE8'!W15)),"",IF(OR('CE8'!X13="M",'CE8'!X14="M"),"M",IF(AND('CE8'!X13='CE8'!X14,OR('CE8'!X13="X",'CE8'!X13="W",'CE8'!X13="Q",'CE8'!X13="U",'CE8'!X13="Z")),UPPER('CE8'!X13),"")))</f>
        <v/>
      </c>
      <c r="J370" s="132" t="s">
        <v>544</v>
      </c>
      <c r="K370" s="131" t="str">
        <f>IF(AND(ISBLANK('CE8'!W15),$L$370&lt;&gt;"Z"),"",'CE8'!W15)</f>
        <v/>
      </c>
      <c r="L370" s="131" t="str">
        <f>IF(ISBLANK('CE8'!X15),"",'CE8'!X15)</f>
        <v/>
      </c>
      <c r="M370" s="133" t="str">
        <f t="shared" si="5"/>
        <v>OK</v>
      </c>
      <c r="N370" s="134"/>
    </row>
    <row r="371" spans="1:14" x14ac:dyDescent="0.25">
      <c r="A371" s="125" t="s">
        <v>1813</v>
      </c>
      <c r="B371" s="126" t="s">
        <v>1574</v>
      </c>
      <c r="C371" s="127" t="s">
        <v>1047</v>
      </c>
      <c r="D371" s="128" t="s">
        <v>1219</v>
      </c>
      <c r="E371" s="132" t="s">
        <v>544</v>
      </c>
      <c r="F371" s="130" t="s">
        <v>1047</v>
      </c>
      <c r="G371" s="128" t="s">
        <v>1117</v>
      </c>
      <c r="H371" s="131" t="str">
        <f>IF(OR(AND('CE8'!W16="",'CE8'!X16=""),AND('CE8'!W17="",'CE8'!X17=""),AND('CE8'!X16="X",'CE8'!X17="X"),AND('CE8'!X16="Q",'CE8'!X17="Q"),OR('CE8'!X16="M",'CE8'!X17="M")),"",SUM('CE8'!W16,'CE8'!W17))</f>
        <v/>
      </c>
      <c r="I371" s="131" t="str">
        <f>IF(AND(OR(AND('CE8'!X16="Q",'CE8'!X17="Q"),AND('CE8'!X16="X",'CE8'!X17="X")),SUM('CE8'!W16,'CE8'!W17)=0,ISNUMBER('CE8'!W18)),"",IF(OR('CE8'!X16="M",'CE8'!X17="M"),"M",IF(AND('CE8'!X16='CE8'!X17,OR('CE8'!X16="X",'CE8'!X16="W",'CE8'!X16="Q",'CE8'!X16="U",'CE8'!X16="Z")),UPPER('CE8'!X16),"")))</f>
        <v/>
      </c>
      <c r="J371" s="132" t="s">
        <v>544</v>
      </c>
      <c r="K371" s="131" t="str">
        <f>IF(AND(ISBLANK('CE8'!W18),$L$371&lt;&gt;"Z"),"",'CE8'!W18)</f>
        <v/>
      </c>
      <c r="L371" s="131" t="str">
        <f>IF(ISBLANK('CE8'!X18),"",'CE8'!X18)</f>
        <v/>
      </c>
      <c r="M371" s="133" t="str">
        <f t="shared" si="5"/>
        <v>OK</v>
      </c>
      <c r="N371" s="134"/>
    </row>
    <row r="372" spans="1:14" x14ac:dyDescent="0.25">
      <c r="A372" s="125" t="s">
        <v>1813</v>
      </c>
      <c r="B372" s="126" t="s">
        <v>1575</v>
      </c>
      <c r="C372" s="127" t="s">
        <v>1047</v>
      </c>
      <c r="D372" s="128" t="s">
        <v>1221</v>
      </c>
      <c r="E372" s="132" t="s">
        <v>544</v>
      </c>
      <c r="F372" s="130" t="s">
        <v>1047</v>
      </c>
      <c r="G372" s="128" t="s">
        <v>558</v>
      </c>
      <c r="H372" s="131" t="str">
        <f>IF(OR(AND('CE8'!W19="",'CE8'!X19=""),AND('CE8'!W20="",'CE8'!X20=""),AND('CE8'!X19="X",'CE8'!X20="X"),AND('CE8'!X19="Q",'CE8'!X20="Q"),OR('CE8'!X19="M",'CE8'!X20="M")),"",SUM('CE8'!W19,'CE8'!W20))</f>
        <v/>
      </c>
      <c r="I372" s="131" t="str">
        <f>IF(AND(OR(AND('CE8'!X19="Q",'CE8'!X20="Q"),AND('CE8'!X19="X",'CE8'!X20="X")),SUM('CE8'!W19,'CE8'!W20)=0,ISNUMBER('CE8'!W21)),"",IF(OR('CE8'!X19="M",'CE8'!X20="M"),"M",IF(AND('CE8'!X19='CE8'!X20,OR('CE8'!X19="X",'CE8'!X19="W",'CE8'!X19="Q",'CE8'!X19="U",'CE8'!X19="Z")),UPPER('CE8'!X19),"")))</f>
        <v/>
      </c>
      <c r="J372" s="132" t="s">
        <v>544</v>
      </c>
      <c r="K372" s="131" t="str">
        <f>IF(AND(ISBLANK('CE8'!W21),$L$372&lt;&gt;"Z"),"",'CE8'!W21)</f>
        <v/>
      </c>
      <c r="L372" s="131" t="str">
        <f>IF(ISBLANK('CE8'!X21),"",'CE8'!X21)</f>
        <v/>
      </c>
      <c r="M372" s="133" t="str">
        <f t="shared" si="5"/>
        <v>OK</v>
      </c>
      <c r="N372" s="134"/>
    </row>
    <row r="373" spans="1:14" x14ac:dyDescent="0.25">
      <c r="A373" s="125" t="s">
        <v>1813</v>
      </c>
      <c r="B373" s="126" t="s">
        <v>1576</v>
      </c>
      <c r="C373" s="127" t="s">
        <v>1047</v>
      </c>
      <c r="D373" s="128" t="s">
        <v>1474</v>
      </c>
      <c r="E373" s="132" t="s">
        <v>544</v>
      </c>
      <c r="F373" s="130" t="s">
        <v>1047</v>
      </c>
      <c r="G373" s="128" t="s">
        <v>1084</v>
      </c>
      <c r="H373" s="131" t="str">
        <f>IF(OR(AND('CE8'!W13="",'CE8'!X13=""),AND('CE8'!W16="",'CE8'!X16=""),AND('CE8'!W19="",'CE8'!X19=""),AND('CE8'!X13="X",'CE8'!X16="X",'CE8'!X19="X"),AND('CE8'!X13="Q",'CE8'!X16="Q",'CE8'!X19="Q"),OR('CE8'!X13="M",'CE8'!X16="M",'CE8'!X19="M")),"",SUM('CE8'!W13,'CE8'!W16,'CE8'!W19))</f>
        <v/>
      </c>
      <c r="I373" s="131" t="str">
        <f>IF(AND(OR(AND('CE8'!X13="Q",'CE8'!X16="Q",'CE8'!X19="Q"),AND('CE8'!X13="X",'CE8'!X16="X",'CE8'!X19="X")),SUM('CE8'!W13,'CE8'!W16,'CE8'!W19)=0,ISNUMBER('CE8'!W22)),"",IF(OR('CE8'!X13="M",'CE8'!X16="M",'CE8'!X19="M"),"M",IF(AND('CE8'!X13='CE8'!X16,'CE8'!X13='CE8'!X19,OR('CE8'!X13="X",'CE8'!X13="W",'CE8'!X13="Q",'CE8'!X13="U",'CE8'!X13="Z")),UPPER('CE8'!X13),"")))</f>
        <v/>
      </c>
      <c r="J373" s="132" t="s">
        <v>544</v>
      </c>
      <c r="K373" s="131" t="str">
        <f>IF(AND(ISBLANK('CE8'!W22),$L$373&lt;&gt;"Z"),"",'CE8'!W22)</f>
        <v/>
      </c>
      <c r="L373" s="131" t="str">
        <f>IF(ISBLANK('CE8'!X22),"",'CE8'!X22)</f>
        <v/>
      </c>
      <c r="M373" s="133" t="str">
        <f t="shared" si="5"/>
        <v>OK</v>
      </c>
      <c r="N373" s="134"/>
    </row>
    <row r="374" spans="1:14" x14ac:dyDescent="0.25">
      <c r="A374" s="125" t="s">
        <v>1813</v>
      </c>
      <c r="B374" s="126" t="s">
        <v>1577</v>
      </c>
      <c r="C374" s="127" t="s">
        <v>1047</v>
      </c>
      <c r="D374" s="128" t="s">
        <v>1476</v>
      </c>
      <c r="E374" s="132" t="s">
        <v>544</v>
      </c>
      <c r="F374" s="130" t="s">
        <v>1047</v>
      </c>
      <c r="G374" s="128" t="s">
        <v>586</v>
      </c>
      <c r="H374" s="131" t="str">
        <f>IF(OR(AND('CE8'!W14="",'CE8'!X14=""),AND('CE8'!W17="",'CE8'!X17=""),AND('CE8'!W20="",'CE8'!X20=""),AND('CE8'!X14="X",'CE8'!X17="X",'CE8'!X20="X"),AND('CE8'!X14="Q",'CE8'!X17="Q",'CE8'!X20="Q"),OR('CE8'!X14="M",'CE8'!X17="M",'CE8'!X20="M")),"",SUM('CE8'!W14,'CE8'!W17,'CE8'!W20))</f>
        <v/>
      </c>
      <c r="I374" s="131" t="str">
        <f>IF(AND(OR(AND('CE8'!X14="Q",'CE8'!X17="Q",'CE8'!X20="Q"),AND('CE8'!X14="X",'CE8'!X17="X",'CE8'!X20="X")),SUM('CE8'!W14,'CE8'!W17,'CE8'!W20)=0,ISNUMBER('CE8'!W23)),"",IF(OR('CE8'!X14="M",'CE8'!X17="M",'CE8'!X20="M"),"M",IF(AND('CE8'!X14='CE8'!X17,'CE8'!X14='CE8'!X20,OR('CE8'!X14="X",'CE8'!X14="W",'CE8'!X14="Q",'CE8'!X14="U",'CE8'!X14="Z")),UPPER('CE8'!X14),"")))</f>
        <v/>
      </c>
      <c r="J374" s="132" t="s">
        <v>544</v>
      </c>
      <c r="K374" s="131" t="str">
        <f>IF(AND(ISBLANK('CE8'!W23),$L$374&lt;&gt;"Z"),"",'CE8'!W23)</f>
        <v/>
      </c>
      <c r="L374" s="131" t="str">
        <f>IF(ISBLANK('CE8'!X23),"",'CE8'!X23)</f>
        <v/>
      </c>
      <c r="M374" s="133" t="str">
        <f t="shared" si="5"/>
        <v>OK</v>
      </c>
      <c r="N374" s="134"/>
    </row>
    <row r="375" spans="1:14" x14ac:dyDescent="0.25">
      <c r="A375" s="125" t="s">
        <v>1813</v>
      </c>
      <c r="B375" s="126" t="s">
        <v>1578</v>
      </c>
      <c r="C375" s="127" t="s">
        <v>1047</v>
      </c>
      <c r="D375" s="128" t="s">
        <v>1478</v>
      </c>
      <c r="E375" s="132" t="s">
        <v>544</v>
      </c>
      <c r="F375" s="130" t="s">
        <v>1047</v>
      </c>
      <c r="G375" s="128" t="s">
        <v>1089</v>
      </c>
      <c r="H375" s="131" t="str">
        <f>IF(OR(AND('CE8'!W15="",'CE8'!X15=""),AND('CE8'!W18="",'CE8'!X18=""),AND('CE8'!W21="",'CE8'!X21=""),AND('CE8'!X15="X",'CE8'!X18="X",'CE8'!X21="X"),AND('CE8'!X15="Q",'CE8'!X18="Q",'CE8'!X21="Q"),OR('CE8'!X15="M",'CE8'!X18="M",'CE8'!X21="M")),"",SUM('CE8'!W15,'CE8'!W18,'CE8'!W21))</f>
        <v/>
      </c>
      <c r="I375" s="131" t="str">
        <f>IF(AND(OR(AND('CE8'!X15="Q",'CE8'!X18="Q",'CE8'!X21="Q"),AND('CE8'!X15="X",'CE8'!X18="X",'CE8'!X21="X")),SUM('CE8'!W15,'CE8'!W18,'CE8'!W21)=0,ISNUMBER('CE8'!W24)),"",IF(OR('CE8'!X15="M",'CE8'!X18="M",'CE8'!X21="M"),"M",IF(AND('CE8'!X15='CE8'!X18,'CE8'!X15='CE8'!X21,OR('CE8'!X15="X",'CE8'!X15="W",'CE8'!X15="Q",'CE8'!X15="U",'CE8'!X15="Z")),UPPER('CE8'!X15),"")))</f>
        <v/>
      </c>
      <c r="J375" s="132" t="s">
        <v>544</v>
      </c>
      <c r="K375" s="131" t="str">
        <f>IF(AND(ISBLANK('CE8'!W24),$L$375&lt;&gt;"Z"),"",'CE8'!W24)</f>
        <v/>
      </c>
      <c r="L375" s="131" t="str">
        <f>IF(ISBLANK('CE8'!X24),"",'CE8'!X24)</f>
        <v/>
      </c>
      <c r="M375" s="133" t="str">
        <f t="shared" si="5"/>
        <v>OK</v>
      </c>
      <c r="N375" s="134"/>
    </row>
    <row r="376" spans="1:14" x14ac:dyDescent="0.25">
      <c r="A376" s="125" t="s">
        <v>1813</v>
      </c>
      <c r="B376" s="126" t="s">
        <v>1579</v>
      </c>
      <c r="C376" s="127" t="s">
        <v>1047</v>
      </c>
      <c r="D376" s="128" t="s">
        <v>1580</v>
      </c>
      <c r="E376" s="132" t="s">
        <v>544</v>
      </c>
      <c r="F376" s="130" t="s">
        <v>1047</v>
      </c>
      <c r="G376" s="128" t="s">
        <v>1135</v>
      </c>
      <c r="H376" s="131" t="str">
        <f>IF(OR(AND('CE8'!W26="",'CE8'!X26=""),AND('CE8'!W27="",'CE8'!X27=""),AND('CE8'!X26="X",'CE8'!X27="X"),AND('CE8'!X26="Q",'CE8'!X27="Q"),OR('CE8'!X26="M",'CE8'!X27="M")),"",SUM('CE8'!W26,'CE8'!W27))</f>
        <v/>
      </c>
      <c r="I376" s="131" t="str">
        <f>IF(AND(OR(AND('CE8'!X26="Q",'CE8'!X27="Q"),AND('CE8'!X26="X",'CE8'!X27="X")),SUM('CE8'!W26,'CE8'!W27)=0,ISNUMBER('CE8'!W28)),"",IF(OR('CE8'!X26="M",'CE8'!X27="M"),"M",IF(AND('CE8'!X26='CE8'!X27,OR('CE8'!X26="X",'CE8'!X26="W",'CE8'!X26="Q",'CE8'!X26="U",'CE8'!X26="Z")),UPPER('CE8'!X26),"")))</f>
        <v/>
      </c>
      <c r="J376" s="132" t="s">
        <v>544</v>
      </c>
      <c r="K376" s="131" t="str">
        <f>IF(AND(ISBLANK('CE8'!W28),$L$376&lt;&gt;"Z"),"",'CE8'!W28)</f>
        <v/>
      </c>
      <c r="L376" s="131" t="str">
        <f>IF(ISBLANK('CE8'!X28),"",'CE8'!X28)</f>
        <v/>
      </c>
      <c r="M376" s="133" t="str">
        <f t="shared" si="5"/>
        <v>OK</v>
      </c>
      <c r="N376" s="134"/>
    </row>
    <row r="377" spans="1:14" x14ac:dyDescent="0.25">
      <c r="A377" s="125" t="s">
        <v>1813</v>
      </c>
      <c r="B377" s="126" t="s">
        <v>1581</v>
      </c>
      <c r="C377" s="127" t="s">
        <v>1047</v>
      </c>
      <c r="D377" s="128" t="s">
        <v>1231</v>
      </c>
      <c r="E377" s="132" t="s">
        <v>544</v>
      </c>
      <c r="F377" s="130" t="s">
        <v>1047</v>
      </c>
      <c r="G377" s="128" t="s">
        <v>559</v>
      </c>
      <c r="H377" s="131" t="str">
        <f>IF(OR(AND('CE8'!W29="",'CE8'!X29=""),AND('CE8'!W30="",'CE8'!X30=""),AND('CE8'!X29="X",'CE8'!X30="X"),AND('CE8'!X29="Q",'CE8'!X30="Q"),OR('CE8'!X29="M",'CE8'!X30="M")),"",SUM('CE8'!W29,'CE8'!W30))</f>
        <v/>
      </c>
      <c r="I377" s="131" t="str">
        <f>IF(AND(OR(AND('CE8'!X29="Q",'CE8'!X30="Q"),AND('CE8'!X29="X",'CE8'!X30="X")),SUM('CE8'!W29,'CE8'!W30)=0,ISNUMBER('CE8'!W31)),"",IF(OR('CE8'!X29="M",'CE8'!X30="M"),"M",IF(AND('CE8'!X29='CE8'!X30,OR('CE8'!X29="X",'CE8'!X29="W",'CE8'!X29="Q",'CE8'!X29="U",'CE8'!X29="Z")),UPPER('CE8'!X29),"")))</f>
        <v/>
      </c>
      <c r="J377" s="132" t="s">
        <v>544</v>
      </c>
      <c r="K377" s="131" t="str">
        <f>IF(AND(ISBLANK('CE8'!W31),$L$377&lt;&gt;"Z"),"",'CE8'!W31)</f>
        <v/>
      </c>
      <c r="L377" s="131" t="str">
        <f>IF(ISBLANK('CE8'!X31),"",'CE8'!X31)</f>
        <v/>
      </c>
      <c r="M377" s="133" t="str">
        <f t="shared" si="5"/>
        <v>OK</v>
      </c>
      <c r="N377" s="134"/>
    </row>
    <row r="378" spans="1:14" x14ac:dyDescent="0.25">
      <c r="A378" s="125" t="s">
        <v>1813</v>
      </c>
      <c r="B378" s="126" t="s">
        <v>1582</v>
      </c>
      <c r="C378" s="127" t="s">
        <v>1047</v>
      </c>
      <c r="D378" s="128" t="s">
        <v>1233</v>
      </c>
      <c r="E378" s="132" t="s">
        <v>544</v>
      </c>
      <c r="F378" s="130" t="s">
        <v>1047</v>
      </c>
      <c r="G378" s="128" t="s">
        <v>1234</v>
      </c>
      <c r="H378" s="131" t="str">
        <f>IF(OR(AND('CE8'!W32="",'CE8'!X32=""),AND('CE8'!W33="",'CE8'!X33=""),AND('CE8'!X32="X",'CE8'!X33="X"),AND('CE8'!X32="Q",'CE8'!X33="Q"),OR('CE8'!X32="M",'CE8'!X33="M")),"",SUM('CE8'!W32,'CE8'!W33))</f>
        <v/>
      </c>
      <c r="I378" s="131" t="str">
        <f>IF(AND(OR(AND('CE8'!X32="Q",'CE8'!X33="Q"),AND('CE8'!X32="X",'CE8'!X33="X")),SUM('CE8'!W32,'CE8'!W33)=0,ISNUMBER('CE8'!W34)),"",IF(OR('CE8'!X32="M",'CE8'!X33="M"),"M",IF(AND('CE8'!X32='CE8'!X33,OR('CE8'!X32="X",'CE8'!X32="W",'CE8'!X32="Q",'CE8'!X32="U",'CE8'!X32="Z")),UPPER('CE8'!X32),"")))</f>
        <v/>
      </c>
      <c r="J378" s="132" t="s">
        <v>544</v>
      </c>
      <c r="K378" s="131" t="str">
        <f>IF(AND(ISBLANK('CE8'!W34),$L$378&lt;&gt;"Z"),"",'CE8'!W34)</f>
        <v/>
      </c>
      <c r="L378" s="131" t="str">
        <f>IF(ISBLANK('CE8'!X34),"",'CE8'!X34)</f>
        <v/>
      </c>
      <c r="M378" s="133" t="str">
        <f t="shared" si="5"/>
        <v>OK</v>
      </c>
      <c r="N378" s="134"/>
    </row>
    <row r="379" spans="1:14" x14ac:dyDescent="0.25">
      <c r="A379" s="125" t="s">
        <v>1813</v>
      </c>
      <c r="B379" s="126" t="s">
        <v>1583</v>
      </c>
      <c r="C379" s="127" t="s">
        <v>1047</v>
      </c>
      <c r="D379" s="128" t="s">
        <v>1584</v>
      </c>
      <c r="E379" s="132" t="s">
        <v>544</v>
      </c>
      <c r="F379" s="130" t="s">
        <v>1047</v>
      </c>
      <c r="G379" s="128" t="s">
        <v>1104</v>
      </c>
      <c r="H379" s="131" t="str">
        <f>IF(OR(AND('CE8'!W26="",'CE8'!X26=""),AND('CE8'!W29="",'CE8'!X29=""),AND('CE8'!W32="",'CE8'!X32=""),AND('CE8'!X26="X",'CE8'!X29="X",'CE8'!X32="X"),AND('CE8'!X26="Q",'CE8'!X29="Q",'CE8'!X32="Q"),OR('CE8'!X26="M",'CE8'!X29="M",'CE8'!X32="M")),"",SUM('CE8'!W26,'CE8'!W29,'CE8'!W32))</f>
        <v/>
      </c>
      <c r="I379" s="131" t="str">
        <f>IF(AND(OR(AND('CE8'!X26="Q",'CE8'!X29="Q",'CE8'!X32="Q"),AND('CE8'!X26="X",'CE8'!X29="X",'CE8'!X32="X")),SUM('CE8'!W26,'CE8'!W29,'CE8'!W32)=0,ISNUMBER('CE8'!W35)),"",IF(OR('CE8'!X26="M",'CE8'!X29="M",'CE8'!X32="M"),"M",IF(AND('CE8'!X26='CE8'!X29,'CE8'!X26='CE8'!X32,OR('CE8'!X26="X",'CE8'!X26="W",'CE8'!X26="Q",'CE8'!X26="U",'CE8'!X26="Z")),UPPER('CE8'!X26),"")))</f>
        <v/>
      </c>
      <c r="J379" s="132" t="s">
        <v>544</v>
      </c>
      <c r="K379" s="131" t="str">
        <f>IF(AND(ISBLANK('CE8'!W35),$L$379&lt;&gt;"Z"),"",'CE8'!W35)</f>
        <v/>
      </c>
      <c r="L379" s="131" t="str">
        <f>IF(ISBLANK('CE8'!X35),"",'CE8'!X35)</f>
        <v/>
      </c>
      <c r="M379" s="133" t="str">
        <f t="shared" si="5"/>
        <v>OK</v>
      </c>
      <c r="N379" s="134"/>
    </row>
    <row r="380" spans="1:14" x14ac:dyDescent="0.25">
      <c r="A380" s="125" t="s">
        <v>1813</v>
      </c>
      <c r="B380" s="126" t="s">
        <v>1585</v>
      </c>
      <c r="C380" s="127" t="s">
        <v>1047</v>
      </c>
      <c r="D380" s="128" t="s">
        <v>1586</v>
      </c>
      <c r="E380" s="132" t="s">
        <v>544</v>
      </c>
      <c r="F380" s="130" t="s">
        <v>1047</v>
      </c>
      <c r="G380" s="128" t="s">
        <v>1107</v>
      </c>
      <c r="H380" s="131" t="str">
        <f>IF(OR(AND('CE8'!W27="",'CE8'!X27=""),AND('CE8'!W30="",'CE8'!X30=""),AND('CE8'!W33="",'CE8'!X33=""),AND('CE8'!X27="X",'CE8'!X30="X",'CE8'!X33="X"),AND('CE8'!X27="Q",'CE8'!X30="Q",'CE8'!X33="Q"),OR('CE8'!X27="M",'CE8'!X30="M",'CE8'!X33="M")),"",SUM('CE8'!W27,'CE8'!W30,'CE8'!W33))</f>
        <v/>
      </c>
      <c r="I380" s="131" t="str">
        <f>IF(AND(OR(AND('CE8'!X27="Q",'CE8'!X30="Q",'CE8'!X33="Q"),AND('CE8'!X27="X",'CE8'!X30="X",'CE8'!X33="X")),SUM('CE8'!W27,'CE8'!W30,'CE8'!W33)=0,ISNUMBER('CE8'!W36)),"",IF(OR('CE8'!X27="M",'CE8'!X30="M",'CE8'!X33="M"),"M",IF(AND('CE8'!X27='CE8'!X30,'CE8'!X27='CE8'!X33,OR('CE8'!X27="X",'CE8'!X27="W",'CE8'!X27="Q",'CE8'!X27="U",'CE8'!X27="Z")),UPPER('CE8'!X27),"")))</f>
        <v/>
      </c>
      <c r="J380" s="132" t="s">
        <v>544</v>
      </c>
      <c r="K380" s="131" t="str">
        <f>IF(AND(ISBLANK('CE8'!W36),$L$380&lt;&gt;"Z"),"",'CE8'!W36)</f>
        <v/>
      </c>
      <c r="L380" s="131" t="str">
        <f>IF(ISBLANK('CE8'!X36),"",'CE8'!X36)</f>
        <v/>
      </c>
      <c r="M380" s="133" t="str">
        <f t="shared" si="5"/>
        <v>OK</v>
      </c>
      <c r="N380" s="134"/>
    </row>
    <row r="381" spans="1:14" x14ac:dyDescent="0.25">
      <c r="A381" s="125" t="s">
        <v>1813</v>
      </c>
      <c r="B381" s="126" t="s">
        <v>1587</v>
      </c>
      <c r="C381" s="127" t="s">
        <v>1047</v>
      </c>
      <c r="D381" s="128" t="s">
        <v>1588</v>
      </c>
      <c r="E381" s="132" t="s">
        <v>544</v>
      </c>
      <c r="F381" s="130" t="s">
        <v>1047</v>
      </c>
      <c r="G381" s="128" t="s">
        <v>1094</v>
      </c>
      <c r="H381" s="131" t="str">
        <f>IF(OR(AND('CE8'!W28="",'CE8'!X28=""),AND('CE8'!W31="",'CE8'!X31=""),AND('CE8'!W34="",'CE8'!X34=""),AND('CE8'!X28="X",'CE8'!X31="X",'CE8'!X34="X"),AND('CE8'!X28="Q",'CE8'!X31="Q",'CE8'!X34="Q"),OR('CE8'!X28="M",'CE8'!X31="M",'CE8'!X34="M")),"",SUM('CE8'!W28,'CE8'!W31,'CE8'!W34))</f>
        <v/>
      </c>
      <c r="I381" s="131" t="str">
        <f>IF(AND(OR(AND('CE8'!X28="Q",'CE8'!X31="Q",'CE8'!X34="Q"),AND('CE8'!X28="X",'CE8'!X31="X",'CE8'!X34="X")),SUM('CE8'!W28,'CE8'!W31,'CE8'!W34)=0,ISNUMBER('CE8'!W37)),"",IF(OR('CE8'!X28="M",'CE8'!X31="M",'CE8'!X34="M"),"M",IF(AND('CE8'!X28='CE8'!X31,'CE8'!X28='CE8'!X34,OR('CE8'!X28="X",'CE8'!X28="W",'CE8'!X28="Q",'CE8'!X28="U",'CE8'!X28="Z")),UPPER('CE8'!X28),"")))</f>
        <v/>
      </c>
      <c r="J381" s="132" t="s">
        <v>544</v>
      </c>
      <c r="K381" s="131" t="str">
        <f>IF(AND(ISBLANK('CE8'!W37),$L$381&lt;&gt;"Z"),"",'CE8'!W37)</f>
        <v/>
      </c>
      <c r="L381" s="131" t="str">
        <f>IF(ISBLANK('CE8'!X37),"",'CE8'!X37)</f>
        <v/>
      </c>
      <c r="M381" s="133" t="str">
        <f t="shared" si="5"/>
        <v>OK</v>
      </c>
      <c r="N381" s="134"/>
    </row>
    <row r="382" spans="1:14" x14ac:dyDescent="0.25">
      <c r="A382" s="125" t="s">
        <v>1813</v>
      </c>
      <c r="B382" s="126" t="s">
        <v>1589</v>
      </c>
      <c r="C382" s="127" t="s">
        <v>1047</v>
      </c>
      <c r="D382" s="128" t="s">
        <v>1590</v>
      </c>
      <c r="E382" s="132" t="s">
        <v>544</v>
      </c>
      <c r="F382" s="130" t="s">
        <v>1047</v>
      </c>
      <c r="G382" s="128" t="s">
        <v>1591</v>
      </c>
      <c r="H382" s="131" t="str">
        <f>IF(OR(AND('CE8'!W39="",'CE8'!X39=""),AND('CE8'!W40="",'CE8'!X40=""),AND('CE8'!X39="X",'CE8'!X40="X"),AND('CE8'!X39="Q",'CE8'!X40="Q"),OR('CE8'!X39="M",'CE8'!X40="M")),"",SUM('CE8'!W39,'CE8'!W40))</f>
        <v/>
      </c>
      <c r="I382" s="131" t="str">
        <f>IF(AND(OR(AND('CE8'!X39="Q",'CE8'!X40="Q"),AND('CE8'!X39="X",'CE8'!X40="X")),SUM('CE8'!W39,'CE8'!W40)=0,ISNUMBER('CE8'!W41)),"",IF(OR('CE8'!X39="M",'CE8'!X40="M"),"M",IF(AND('CE8'!X39='CE8'!X40,OR('CE8'!X39="X",'CE8'!X39="W",'CE8'!X39="Q",'CE8'!X39="U",'CE8'!X39="Z")),UPPER('CE8'!X39),"")))</f>
        <v/>
      </c>
      <c r="J382" s="132" t="s">
        <v>544</v>
      </c>
      <c r="K382" s="131" t="str">
        <f>IF(AND(ISBLANK('CE8'!W41),$L$382&lt;&gt;"Z"),"",'CE8'!W41)</f>
        <v/>
      </c>
      <c r="L382" s="131" t="str">
        <f>IF(ISBLANK('CE8'!X41),"",'CE8'!X41)</f>
        <v/>
      </c>
      <c r="M382" s="133" t="str">
        <f t="shared" si="5"/>
        <v>OK</v>
      </c>
      <c r="N382" s="134"/>
    </row>
    <row r="383" spans="1:14" x14ac:dyDescent="0.25">
      <c r="A383" s="125" t="s">
        <v>1813</v>
      </c>
      <c r="B383" s="126" t="s">
        <v>1592</v>
      </c>
      <c r="C383" s="127" t="s">
        <v>1047</v>
      </c>
      <c r="D383" s="128" t="s">
        <v>1593</v>
      </c>
      <c r="E383" s="132" t="s">
        <v>544</v>
      </c>
      <c r="F383" s="130" t="s">
        <v>1047</v>
      </c>
      <c r="G383" s="128" t="s">
        <v>560</v>
      </c>
      <c r="H383" s="131" t="str">
        <f>IF(OR(AND('CE8'!W42="",'CE8'!X42=""),AND('CE8'!W43="",'CE8'!X43=""),AND('CE8'!X42="X",'CE8'!X43="X"),AND('CE8'!X42="Q",'CE8'!X43="Q"),OR('CE8'!X42="M",'CE8'!X43="M")),"",SUM('CE8'!W42,'CE8'!W43))</f>
        <v/>
      </c>
      <c r="I383" s="131" t="str">
        <f>IF(AND(OR(AND('CE8'!X42="Q",'CE8'!X43="Q"),AND('CE8'!X42="X",'CE8'!X43="X")),SUM('CE8'!W42,'CE8'!W43)=0,ISNUMBER('CE8'!W44)),"",IF(OR('CE8'!X42="M",'CE8'!X43="M"),"M",IF(AND('CE8'!X42='CE8'!X43,OR('CE8'!X42="X",'CE8'!X42="W",'CE8'!X42="Q",'CE8'!X42="U",'CE8'!X42="Z")),UPPER('CE8'!X42),"")))</f>
        <v/>
      </c>
      <c r="J383" s="132" t="s">
        <v>544</v>
      </c>
      <c r="K383" s="131" t="str">
        <f>IF(AND(ISBLANK('CE8'!W44),$L$383&lt;&gt;"Z"),"",'CE8'!W44)</f>
        <v/>
      </c>
      <c r="L383" s="131" t="str">
        <f>IF(ISBLANK('CE8'!X44),"",'CE8'!X44)</f>
        <v/>
      </c>
      <c r="M383" s="133" t="str">
        <f t="shared" si="5"/>
        <v>OK</v>
      </c>
      <c r="N383" s="134"/>
    </row>
    <row r="384" spans="1:14" x14ac:dyDescent="0.25">
      <c r="A384" s="125" t="s">
        <v>1813</v>
      </c>
      <c r="B384" s="126" t="s">
        <v>1594</v>
      </c>
      <c r="C384" s="127" t="s">
        <v>1047</v>
      </c>
      <c r="D384" s="128" t="s">
        <v>1595</v>
      </c>
      <c r="E384" s="132" t="s">
        <v>544</v>
      </c>
      <c r="F384" s="130" t="s">
        <v>1047</v>
      </c>
      <c r="G384" s="128" t="s">
        <v>1596</v>
      </c>
      <c r="H384" s="131" t="str">
        <f>IF(OR(AND('CE8'!W45="",'CE8'!X45=""),AND('CE8'!W46="",'CE8'!X46=""),AND('CE8'!X45="X",'CE8'!X46="X"),AND('CE8'!X45="Q",'CE8'!X46="Q"),OR('CE8'!X45="M",'CE8'!X46="M")),"",SUM('CE8'!W45,'CE8'!W46))</f>
        <v/>
      </c>
      <c r="I384" s="131" t="str">
        <f>IF(AND(OR(AND('CE8'!X45="Q",'CE8'!X46="Q"),AND('CE8'!X45="X",'CE8'!X46="X")),SUM('CE8'!W45,'CE8'!W46)=0,ISNUMBER('CE8'!W47)),"",IF(OR('CE8'!X45="M",'CE8'!X46="M"),"M",IF(AND('CE8'!X45='CE8'!X46,OR('CE8'!X45="X",'CE8'!X45="W",'CE8'!X45="Q",'CE8'!X45="U",'CE8'!X45="Z")),UPPER('CE8'!X45),"")))</f>
        <v/>
      </c>
      <c r="J384" s="132" t="s">
        <v>544</v>
      </c>
      <c r="K384" s="131" t="str">
        <f>IF(AND(ISBLANK('CE8'!W47),$L$384&lt;&gt;"Z"),"",'CE8'!W47)</f>
        <v/>
      </c>
      <c r="L384" s="131" t="str">
        <f>IF(ISBLANK('CE8'!X47),"",'CE8'!X47)</f>
        <v/>
      </c>
      <c r="M384" s="133" t="str">
        <f t="shared" si="5"/>
        <v>OK</v>
      </c>
      <c r="N384" s="134"/>
    </row>
    <row r="385" spans="1:14" x14ac:dyDescent="0.25">
      <c r="A385" s="125" t="s">
        <v>1813</v>
      </c>
      <c r="B385" s="126" t="s">
        <v>1597</v>
      </c>
      <c r="C385" s="127" t="s">
        <v>1047</v>
      </c>
      <c r="D385" s="128" t="s">
        <v>1598</v>
      </c>
      <c r="E385" s="132" t="s">
        <v>544</v>
      </c>
      <c r="F385" s="130" t="s">
        <v>1047</v>
      </c>
      <c r="G385" s="128" t="s">
        <v>595</v>
      </c>
      <c r="H385" s="131" t="str">
        <f>IF(OR(AND('CE8'!W39="",'CE8'!X39=""),AND('CE8'!W42="",'CE8'!X42=""),AND('CE8'!W45="",'CE8'!X45=""),AND('CE8'!X39="X",'CE8'!X42="X",'CE8'!X45="X"),AND('CE8'!X39="Q",'CE8'!X42="Q",'CE8'!X45="Q"),OR('CE8'!X39="M",'CE8'!X42="M",'CE8'!X45="M")),"",SUM('CE8'!W39,'CE8'!W42,'CE8'!W45))</f>
        <v/>
      </c>
      <c r="I385" s="131" t="str">
        <f>IF(AND(OR(AND('CE8'!X39="Q",'CE8'!X42="Q",'CE8'!X45="Q"),AND('CE8'!X39="X",'CE8'!X42="X",'CE8'!X45="X")),SUM('CE8'!W39,'CE8'!W42,'CE8'!W45)=0,ISNUMBER('CE8'!W48)),"",IF(OR('CE8'!X39="M",'CE8'!X42="M",'CE8'!X45="M"),"M",IF(AND('CE8'!X39='CE8'!X42,'CE8'!X39='CE8'!X45,OR('CE8'!X39="X",'CE8'!X39="W",'CE8'!X39="Q",'CE8'!X39="U",'CE8'!X39="Z")),UPPER('CE8'!X39),"")))</f>
        <v/>
      </c>
      <c r="J385" s="132" t="s">
        <v>544</v>
      </c>
      <c r="K385" s="131" t="str">
        <f>IF(AND(ISBLANK('CE8'!W48),$L$385&lt;&gt;"Z"),"",'CE8'!W48)</f>
        <v/>
      </c>
      <c r="L385" s="131" t="str">
        <f>IF(ISBLANK('CE8'!X48),"",'CE8'!X48)</f>
        <v/>
      </c>
      <c r="M385" s="133" t="str">
        <f t="shared" si="5"/>
        <v>OK</v>
      </c>
      <c r="N385" s="134"/>
    </row>
    <row r="386" spans="1:14" x14ac:dyDescent="0.25">
      <c r="A386" s="125" t="s">
        <v>1813</v>
      </c>
      <c r="B386" s="126" t="s">
        <v>1599</v>
      </c>
      <c r="C386" s="127" t="s">
        <v>1047</v>
      </c>
      <c r="D386" s="128" t="s">
        <v>1600</v>
      </c>
      <c r="E386" s="132" t="s">
        <v>544</v>
      </c>
      <c r="F386" s="130" t="s">
        <v>1047</v>
      </c>
      <c r="G386" s="128" t="s">
        <v>596</v>
      </c>
      <c r="H386" s="131" t="str">
        <f>IF(OR(AND('CE8'!W40="",'CE8'!X40=""),AND('CE8'!W43="",'CE8'!X43=""),AND('CE8'!W46="",'CE8'!X46=""),AND('CE8'!X40="X",'CE8'!X43="X",'CE8'!X46="X"),AND('CE8'!X40="Q",'CE8'!X43="Q",'CE8'!X46="Q"),OR('CE8'!X40="M",'CE8'!X43="M",'CE8'!X46="M")),"",SUM('CE8'!W40,'CE8'!W43,'CE8'!W46))</f>
        <v/>
      </c>
      <c r="I386" s="131" t="str">
        <f>IF(AND(OR(AND('CE8'!X40="Q",'CE8'!X43="Q",'CE8'!X46="Q"),AND('CE8'!X40="X",'CE8'!X43="X",'CE8'!X46="X")),SUM('CE8'!W40,'CE8'!W43,'CE8'!W46)=0,ISNUMBER('CE8'!W49)),"",IF(OR('CE8'!X40="M",'CE8'!X43="M",'CE8'!X46="M"),"M",IF(AND('CE8'!X40='CE8'!X43,'CE8'!X40='CE8'!X46,OR('CE8'!X40="X",'CE8'!X40="W",'CE8'!X40="Q",'CE8'!X40="U",'CE8'!X40="Z")),UPPER('CE8'!X40),"")))</f>
        <v/>
      </c>
      <c r="J386" s="132" t="s">
        <v>544</v>
      </c>
      <c r="K386" s="131" t="str">
        <f>IF(AND(ISBLANK('CE8'!W49),$L$386&lt;&gt;"Z"),"",'CE8'!W49)</f>
        <v/>
      </c>
      <c r="L386" s="131" t="str">
        <f>IF(ISBLANK('CE8'!X49),"",'CE8'!X49)</f>
        <v/>
      </c>
      <c r="M386" s="133" t="str">
        <f t="shared" si="5"/>
        <v>OK</v>
      </c>
      <c r="N386" s="134"/>
    </row>
    <row r="387" spans="1:14" x14ac:dyDescent="0.25">
      <c r="A387" s="125" t="s">
        <v>1813</v>
      </c>
      <c r="B387" s="126" t="s">
        <v>1601</v>
      </c>
      <c r="C387" s="127" t="s">
        <v>1047</v>
      </c>
      <c r="D387" s="128" t="s">
        <v>1602</v>
      </c>
      <c r="E387" s="132" t="s">
        <v>544</v>
      </c>
      <c r="F387" s="130" t="s">
        <v>1047</v>
      </c>
      <c r="G387" s="128" t="s">
        <v>597</v>
      </c>
      <c r="H387" s="131" t="str">
        <f>IF(OR(AND('CE8'!W41="",'CE8'!X41=""),AND('CE8'!W44="",'CE8'!X44=""),AND('CE8'!W47="",'CE8'!X47=""),AND('CE8'!X41="X",'CE8'!X44="X",'CE8'!X47="X"),AND('CE8'!X41="Q",'CE8'!X44="Q",'CE8'!X47="Q"),OR('CE8'!X41="M",'CE8'!X44="M",'CE8'!X47="M")),"",SUM('CE8'!W41,'CE8'!W44,'CE8'!W47))</f>
        <v/>
      </c>
      <c r="I387" s="131" t="str">
        <f>IF(AND(OR(AND('CE8'!X41="Q",'CE8'!X44="Q",'CE8'!X47="Q"),AND('CE8'!X41="X",'CE8'!X44="X",'CE8'!X47="X")),SUM('CE8'!W41,'CE8'!W44,'CE8'!W47)=0,ISNUMBER('CE8'!W50)),"",IF(OR('CE8'!X41="M",'CE8'!X44="M",'CE8'!X47="M"),"M",IF(AND('CE8'!X41='CE8'!X44,'CE8'!X41='CE8'!X47,OR('CE8'!X41="X",'CE8'!X41="W",'CE8'!X41="Q",'CE8'!X41="U",'CE8'!X41="Z")),UPPER('CE8'!X41),"")))</f>
        <v/>
      </c>
      <c r="J387" s="132" t="s">
        <v>544</v>
      </c>
      <c r="K387" s="131" t="str">
        <f>IF(AND(ISBLANK('CE8'!W50),$L$387&lt;&gt;"Z"),"",'CE8'!W50)</f>
        <v/>
      </c>
      <c r="L387" s="131" t="str">
        <f>IF(ISBLANK('CE8'!X50),"",'CE8'!X50)</f>
        <v/>
      </c>
      <c r="M387" s="133" t="str">
        <f t="shared" si="5"/>
        <v>OK</v>
      </c>
      <c r="N387" s="134"/>
    </row>
    <row r="388" spans="1:14" x14ac:dyDescent="0.25">
      <c r="A388" s="125" t="s">
        <v>1813</v>
      </c>
      <c r="B388" s="126" t="s">
        <v>1603</v>
      </c>
      <c r="C388" s="127" t="s">
        <v>1047</v>
      </c>
      <c r="D388" s="128" t="s">
        <v>1391</v>
      </c>
      <c r="E388" s="132" t="s">
        <v>544</v>
      </c>
      <c r="F388" s="130" t="s">
        <v>1047</v>
      </c>
      <c r="G388" s="128" t="s">
        <v>1014</v>
      </c>
      <c r="H388" s="131" t="str">
        <f>IF(OR(AND('CE8'!T13="",'CE8'!U13=""),AND('CE8'!W13="",'CE8'!X13=""),AND('CE8'!U13="X",'CE8'!X13="X"),AND('CE8'!U13="Q",'CE8'!X13="Q"),OR('CE8'!U13="M",'CE8'!X13="M")),"",SUM('CE8'!T13,'CE8'!W13))</f>
        <v/>
      </c>
      <c r="I388" s="131" t="str">
        <f xml:space="preserve"> IF(AND(OR(AND('CE8'!U13="Q",'CE8'!X13="Q"),AND('CE8'!U13="X",'CE8'!X13="X")),SUM('CE8'!T13,'CE8'!W13)=0,ISNUMBER('CE8'!Z13)),"",IF(OR('CE8'!U13="M",'CE8'!X13="M"),"M",IF(AND('CE8'!U13='CE8'!X13,OR('CE8'!U13="X",'CE8'!U13="W",'CE8'!U13="Q",'CE8'!U13="U",'CE8'!U13="Z")),UPPER( 'CE8'!U13),"")))</f>
        <v/>
      </c>
      <c r="J388" s="132" t="s">
        <v>544</v>
      </c>
      <c r="K388" s="131" t="str">
        <f>IF(AND(ISBLANK('CE8'!Z13),$L$388&lt;&gt;"Z"),"",'CE8'!Z13)</f>
        <v/>
      </c>
      <c r="L388" s="131" t="str">
        <f>IF(ISBLANK('CE8'!AA13),"",'CE8'!AA13)</f>
        <v/>
      </c>
      <c r="M388" s="133" t="str">
        <f t="shared" si="5"/>
        <v>OK</v>
      </c>
      <c r="N388" s="134"/>
    </row>
    <row r="389" spans="1:14" x14ac:dyDescent="0.25">
      <c r="A389" s="125" t="s">
        <v>1813</v>
      </c>
      <c r="B389" s="126" t="s">
        <v>1604</v>
      </c>
      <c r="C389" s="127" t="s">
        <v>1047</v>
      </c>
      <c r="D389" s="128" t="s">
        <v>1393</v>
      </c>
      <c r="E389" s="132" t="s">
        <v>544</v>
      </c>
      <c r="F389" s="130" t="s">
        <v>1047</v>
      </c>
      <c r="G389" s="128" t="s">
        <v>1017</v>
      </c>
      <c r="H389" s="131" t="str">
        <f>IF(OR(AND('CE8'!T14="",'CE8'!U14=""),AND('CE8'!W14="",'CE8'!X14=""),AND('CE8'!U14="X",'CE8'!X14="X"),AND('CE8'!U14="Q",'CE8'!X14="Q"),OR('CE8'!U14="M",'CE8'!X14="M")),"",SUM('CE8'!T14,'CE8'!W14))</f>
        <v/>
      </c>
      <c r="I389" s="131" t="str">
        <f xml:space="preserve"> IF(AND(OR(AND('CE8'!U14="Q",'CE8'!X14="Q"),AND('CE8'!U14="X",'CE8'!X14="X")),SUM('CE8'!T14,'CE8'!W14)=0,ISNUMBER('CE8'!Z14)),"",IF(OR('CE8'!U14="M",'CE8'!X14="M"),"M",IF(AND('CE8'!U14='CE8'!X14,OR('CE8'!U14="X",'CE8'!U14="W",'CE8'!U14="Q",'CE8'!U14="U",'CE8'!U14="Z")),UPPER( 'CE8'!U14),"")))</f>
        <v/>
      </c>
      <c r="J389" s="132" t="s">
        <v>544</v>
      </c>
      <c r="K389" s="131" t="str">
        <f>IF(AND(ISBLANK('CE8'!Z14),$L$389&lt;&gt;"Z"),"",'CE8'!Z14)</f>
        <v/>
      </c>
      <c r="L389" s="131" t="str">
        <f>IF(ISBLANK('CE8'!AA14),"",'CE8'!AA14)</f>
        <v/>
      </c>
      <c r="M389" s="133" t="str">
        <f t="shared" si="5"/>
        <v>OK</v>
      </c>
      <c r="N389" s="134"/>
    </row>
    <row r="390" spans="1:14" x14ac:dyDescent="0.25">
      <c r="A390" s="125" t="s">
        <v>1813</v>
      </c>
      <c r="B390" s="126" t="s">
        <v>1605</v>
      </c>
      <c r="C390" s="127" t="s">
        <v>1047</v>
      </c>
      <c r="D390" s="128" t="s">
        <v>1250</v>
      </c>
      <c r="E390" s="132" t="s">
        <v>544</v>
      </c>
      <c r="F390" s="130" t="s">
        <v>1047</v>
      </c>
      <c r="G390" s="128" t="s">
        <v>563</v>
      </c>
      <c r="H390" s="131" t="str">
        <f>IF(OR(AND('CE8'!Z13="",'CE8'!AA13=""),AND('CE8'!Z14="",'CE8'!AA14=""),AND('CE8'!AA13="X",'CE8'!AA14="X"),AND('CE8'!AA13="Q",'CE8'!AA14="Q"),OR('CE8'!AA13="M",'CE8'!AA14="M")),"",SUM('CE8'!Z13,'CE8'!Z14))</f>
        <v/>
      </c>
      <c r="I390" s="131" t="str">
        <f>IF(AND(OR(AND('CE8'!AA13="Q",'CE8'!AA14="Q"),AND('CE8'!AA13="X",'CE8'!AA14="X")),SUM('CE8'!Z13,'CE8'!Z14)=0,ISNUMBER('CE8'!Z15)),"",IF(OR('CE8'!AA13="M",'CE8'!AA14="M"),"M",IF(AND('CE8'!AA13='CE8'!AA14,OR('CE8'!AA13="X",'CE8'!AA13="W",'CE8'!AA13="Q",'CE8'!AA13="U",'CE8'!AA13="Z")),UPPER('CE8'!AA13),"")))</f>
        <v/>
      </c>
      <c r="J390" s="132" t="s">
        <v>544</v>
      </c>
      <c r="K390" s="131" t="str">
        <f>IF(AND(ISBLANK('CE8'!Z15),$L$390&lt;&gt;"Z"),"",'CE8'!Z15)</f>
        <v/>
      </c>
      <c r="L390" s="131" t="str">
        <f>IF(ISBLANK('CE8'!AA15),"",'CE8'!AA15)</f>
        <v/>
      </c>
      <c r="M390" s="133" t="str">
        <f t="shared" ref="M390:M453" si="6">IF(AND(ISNUMBER(H390),ISNUMBER(K390)),IF(OR(ROUND(H390,0)&lt;&gt;ROUND(K390,0),I390&lt;&gt;L390),"Check","OK"),IF(OR(AND(H390&lt;&gt;K390,I390&lt;&gt;"Z",L390&lt;&gt;"Z"),I390&lt;&gt;L390),"Check","OK"))</f>
        <v>OK</v>
      </c>
      <c r="N390" s="134"/>
    </row>
    <row r="391" spans="1:14" x14ac:dyDescent="0.25">
      <c r="A391" s="125" t="s">
        <v>1813</v>
      </c>
      <c r="B391" s="126" t="s">
        <v>1606</v>
      </c>
      <c r="C391" s="127" t="s">
        <v>1047</v>
      </c>
      <c r="D391" s="128" t="s">
        <v>1483</v>
      </c>
      <c r="E391" s="132" t="s">
        <v>544</v>
      </c>
      <c r="F391" s="130" t="s">
        <v>1047</v>
      </c>
      <c r="G391" s="128" t="s">
        <v>577</v>
      </c>
      <c r="H391" s="131" t="str">
        <f>IF(OR(AND('CE8'!T16="",'CE8'!U16=""),AND('CE8'!W16="",'CE8'!X16=""),AND('CE8'!U16="X",'CE8'!X16="X"),AND('CE8'!U16="Q",'CE8'!X16="Q"),OR('CE8'!U16="M",'CE8'!X16="M")),"",SUM('CE8'!T16,'CE8'!W16))</f>
        <v/>
      </c>
      <c r="I391" s="131" t="str">
        <f xml:space="preserve"> IF(AND(OR(AND('CE8'!U16="Q",'CE8'!X16="Q"),AND('CE8'!U16="X",'CE8'!X16="X")),SUM('CE8'!T16,'CE8'!W16)=0,ISNUMBER('CE8'!Z16)),"",IF(OR('CE8'!U16="M",'CE8'!X16="M"),"M",IF(AND('CE8'!U16='CE8'!X16,OR('CE8'!U16="X",'CE8'!U16="W",'CE8'!U16="Q",'CE8'!U16="U",'CE8'!U16="Z")),UPPER( 'CE8'!U16),"")))</f>
        <v/>
      </c>
      <c r="J391" s="132" t="s">
        <v>544</v>
      </c>
      <c r="K391" s="131" t="str">
        <f>IF(AND(ISBLANK('CE8'!Z16),$L$391&lt;&gt;"Z"),"",'CE8'!Z16)</f>
        <v/>
      </c>
      <c r="L391" s="131" t="str">
        <f>IF(ISBLANK('CE8'!AA16),"",'CE8'!AA16)</f>
        <v/>
      </c>
      <c r="M391" s="133" t="str">
        <f t="shared" si="6"/>
        <v>OK</v>
      </c>
      <c r="N391" s="134"/>
    </row>
    <row r="392" spans="1:14" x14ac:dyDescent="0.25">
      <c r="A392" s="125" t="s">
        <v>1813</v>
      </c>
      <c r="B392" s="126" t="s">
        <v>1607</v>
      </c>
      <c r="C392" s="127" t="s">
        <v>1047</v>
      </c>
      <c r="D392" s="128" t="s">
        <v>1485</v>
      </c>
      <c r="E392" s="132" t="s">
        <v>544</v>
      </c>
      <c r="F392" s="130" t="s">
        <v>1047</v>
      </c>
      <c r="G392" s="128" t="s">
        <v>587</v>
      </c>
      <c r="H392" s="131" t="str">
        <f>IF(OR(AND('CE8'!T17="",'CE8'!U17=""),AND('CE8'!W17="",'CE8'!X17=""),AND('CE8'!U17="X",'CE8'!X17="X"),AND('CE8'!U17="Q",'CE8'!X17="Q"),OR('CE8'!U17="M",'CE8'!X17="M")),"",SUM('CE8'!T17,'CE8'!W17))</f>
        <v/>
      </c>
      <c r="I392" s="131" t="str">
        <f xml:space="preserve"> IF(AND(OR(AND('CE8'!U17="Q",'CE8'!X17="Q"),AND('CE8'!U17="X",'CE8'!X17="X")),SUM('CE8'!T17,'CE8'!W17)=0,ISNUMBER('CE8'!Z17)),"",IF(OR('CE8'!U17="M",'CE8'!X17="M"),"M",IF(AND('CE8'!U17='CE8'!X17,OR('CE8'!U17="X",'CE8'!U17="W",'CE8'!U17="Q",'CE8'!U17="U",'CE8'!U17="Z")),UPPER( 'CE8'!U17),"")))</f>
        <v/>
      </c>
      <c r="J392" s="132" t="s">
        <v>544</v>
      </c>
      <c r="K392" s="131" t="str">
        <f>IF(AND(ISBLANK('CE8'!Z17),$L$392&lt;&gt;"Z"),"",'CE8'!Z17)</f>
        <v/>
      </c>
      <c r="L392" s="131" t="str">
        <f>IF(ISBLANK('CE8'!AA17),"",'CE8'!AA17)</f>
        <v/>
      </c>
      <c r="M392" s="133" t="str">
        <f t="shared" si="6"/>
        <v>OK</v>
      </c>
      <c r="N392" s="134"/>
    </row>
    <row r="393" spans="1:14" x14ac:dyDescent="0.25">
      <c r="A393" s="125" t="s">
        <v>1813</v>
      </c>
      <c r="B393" s="126" t="s">
        <v>1608</v>
      </c>
      <c r="C393" s="127" t="s">
        <v>1047</v>
      </c>
      <c r="D393" s="128" t="s">
        <v>1252</v>
      </c>
      <c r="E393" s="132" t="s">
        <v>544</v>
      </c>
      <c r="F393" s="130" t="s">
        <v>1047</v>
      </c>
      <c r="G393" s="128" t="s">
        <v>564</v>
      </c>
      <c r="H393" s="131" t="str">
        <f>IF(OR(AND('CE8'!Z16="",'CE8'!AA16=""),AND('CE8'!Z17="",'CE8'!AA17=""),AND('CE8'!AA16="X",'CE8'!AA17="X"),AND('CE8'!AA16="Q",'CE8'!AA17="Q"),OR('CE8'!AA16="M",'CE8'!AA17="M")),"",SUM('CE8'!Z16,'CE8'!Z17))</f>
        <v/>
      </c>
      <c r="I393" s="131" t="str">
        <f>IF(AND(OR(AND('CE8'!AA16="Q",'CE8'!AA17="Q"),AND('CE8'!AA16="X",'CE8'!AA17="X")),SUM('CE8'!Z16,'CE8'!Z17)=0,ISNUMBER('CE8'!Z18)),"",IF(OR('CE8'!AA16="M",'CE8'!AA17="M"),"M",IF(AND('CE8'!AA16='CE8'!AA17,OR('CE8'!AA16="X",'CE8'!AA16="W",'CE8'!AA16="Q",'CE8'!AA16="U",'CE8'!AA16="Z")),UPPER('CE8'!AA16),"")))</f>
        <v/>
      </c>
      <c r="J393" s="132" t="s">
        <v>544</v>
      </c>
      <c r="K393" s="131" t="str">
        <f>IF(AND(ISBLANK('CE8'!Z18),$L$393&lt;&gt;"Z"),"",'CE8'!Z18)</f>
        <v/>
      </c>
      <c r="L393" s="131" t="str">
        <f>IF(ISBLANK('CE8'!AA18),"",'CE8'!AA18)</f>
        <v/>
      </c>
      <c r="M393" s="133" t="str">
        <f t="shared" si="6"/>
        <v>OK</v>
      </c>
      <c r="N393" s="134"/>
    </row>
    <row r="394" spans="1:14" x14ac:dyDescent="0.25">
      <c r="A394" s="125" t="s">
        <v>1813</v>
      </c>
      <c r="B394" s="126" t="s">
        <v>1609</v>
      </c>
      <c r="C394" s="127" t="s">
        <v>1047</v>
      </c>
      <c r="D394" s="128" t="s">
        <v>1401</v>
      </c>
      <c r="E394" s="132" t="s">
        <v>544</v>
      </c>
      <c r="F394" s="130" t="s">
        <v>1047</v>
      </c>
      <c r="G394" s="128" t="s">
        <v>1004</v>
      </c>
      <c r="H394" s="131" t="str">
        <f>IF(OR(AND('CE8'!T19="",'CE8'!U19=""),AND('CE8'!W19="",'CE8'!X19=""),AND('CE8'!U19="X",'CE8'!X19="X"),AND('CE8'!U19="Q",'CE8'!X19="Q"),OR('CE8'!U19="M",'CE8'!X19="M")),"",SUM('CE8'!T19,'CE8'!W19))</f>
        <v/>
      </c>
      <c r="I394" s="131" t="str">
        <f xml:space="preserve"> IF(AND(OR(AND('CE8'!U19="Q",'CE8'!X19="Q"),AND('CE8'!U19="X",'CE8'!X19="X")),SUM('CE8'!T19,'CE8'!W19)=0,ISNUMBER('CE8'!Z19)),"",IF(OR('CE8'!U19="M",'CE8'!X19="M"),"M",IF(AND('CE8'!U19='CE8'!X19,OR('CE8'!U19="X",'CE8'!U19="W",'CE8'!U19="Q",'CE8'!U19="U",'CE8'!U19="Z")),UPPER( 'CE8'!U19),"")))</f>
        <v/>
      </c>
      <c r="J394" s="132" t="s">
        <v>544</v>
      </c>
      <c r="K394" s="131" t="str">
        <f>IF(AND(ISBLANK('CE8'!Z19),$L$394&lt;&gt;"Z"),"",'CE8'!Z19)</f>
        <v/>
      </c>
      <c r="L394" s="131" t="str">
        <f>IF(ISBLANK('CE8'!AA19),"",'CE8'!AA19)</f>
        <v/>
      </c>
      <c r="M394" s="133" t="str">
        <f t="shared" si="6"/>
        <v>OK</v>
      </c>
      <c r="N394" s="134"/>
    </row>
    <row r="395" spans="1:14" x14ac:dyDescent="0.25">
      <c r="A395" s="125" t="s">
        <v>1813</v>
      </c>
      <c r="B395" s="126" t="s">
        <v>1610</v>
      </c>
      <c r="C395" s="127" t="s">
        <v>1047</v>
      </c>
      <c r="D395" s="128" t="s">
        <v>1403</v>
      </c>
      <c r="E395" s="132" t="s">
        <v>544</v>
      </c>
      <c r="F395" s="130" t="s">
        <v>1047</v>
      </c>
      <c r="G395" s="128" t="s">
        <v>1008</v>
      </c>
      <c r="H395" s="131" t="str">
        <f>IF(OR(AND('CE8'!T20="",'CE8'!U20=""),AND('CE8'!W20="",'CE8'!X20=""),AND('CE8'!U20="X",'CE8'!X20="X"),AND('CE8'!U20="Q",'CE8'!X20="Q"),OR('CE8'!U20="M",'CE8'!X20="M")),"",SUM('CE8'!T20,'CE8'!W20))</f>
        <v/>
      </c>
      <c r="I395" s="131" t="str">
        <f xml:space="preserve"> IF(AND(OR(AND('CE8'!U20="Q",'CE8'!X20="Q"),AND('CE8'!U20="X",'CE8'!X20="X")),SUM('CE8'!T20,'CE8'!W20)=0,ISNUMBER('CE8'!Z20)),"",IF(OR('CE8'!U20="M",'CE8'!X20="M"),"M",IF(AND('CE8'!U20='CE8'!X20,OR('CE8'!U20="X",'CE8'!U20="W",'CE8'!U20="Q",'CE8'!U20="U",'CE8'!U20="Z")),UPPER( 'CE8'!U20),"")))</f>
        <v/>
      </c>
      <c r="J395" s="132" t="s">
        <v>544</v>
      </c>
      <c r="K395" s="131" t="str">
        <f>IF(AND(ISBLANK('CE8'!Z20),$L$395&lt;&gt;"Z"),"",'CE8'!Z20)</f>
        <v/>
      </c>
      <c r="L395" s="131" t="str">
        <f>IF(ISBLANK('CE8'!AA20),"",'CE8'!AA20)</f>
        <v/>
      </c>
      <c r="M395" s="133" t="str">
        <f t="shared" si="6"/>
        <v>OK</v>
      </c>
      <c r="N395" s="134"/>
    </row>
    <row r="396" spans="1:14" x14ac:dyDescent="0.25">
      <c r="A396" s="125" t="s">
        <v>1813</v>
      </c>
      <c r="B396" s="126" t="s">
        <v>1611</v>
      </c>
      <c r="C396" s="127" t="s">
        <v>1047</v>
      </c>
      <c r="D396" s="128" t="s">
        <v>1254</v>
      </c>
      <c r="E396" s="132" t="s">
        <v>544</v>
      </c>
      <c r="F396" s="130" t="s">
        <v>1047</v>
      </c>
      <c r="G396" s="128" t="s">
        <v>565</v>
      </c>
      <c r="H396" s="131" t="str">
        <f>IF(OR(AND('CE8'!Z19="",'CE8'!AA19=""),AND('CE8'!Z20="",'CE8'!AA20=""),AND('CE8'!AA19="X",'CE8'!AA20="X"),AND('CE8'!AA19="Q",'CE8'!AA20="Q"),OR('CE8'!AA19="M",'CE8'!AA20="M")),"",SUM('CE8'!Z19,'CE8'!Z20))</f>
        <v/>
      </c>
      <c r="I396" s="131" t="str">
        <f>IF(AND(OR(AND('CE8'!AA19="Q",'CE8'!AA20="Q"),AND('CE8'!AA19="X",'CE8'!AA20="X")),SUM('CE8'!Z19,'CE8'!Z20)=0,ISNUMBER('CE8'!Z21)),"",IF(OR('CE8'!AA19="M",'CE8'!AA20="M"),"M",IF(AND('CE8'!AA19='CE8'!AA20,OR('CE8'!AA19="X",'CE8'!AA19="W",'CE8'!AA19="Q",'CE8'!AA19="U",'CE8'!AA19="Z")),UPPER('CE8'!AA19),"")))</f>
        <v/>
      </c>
      <c r="J396" s="132" t="s">
        <v>544</v>
      </c>
      <c r="K396" s="131" t="str">
        <f>IF(AND(ISBLANK('CE8'!Z21),$L$396&lt;&gt;"Z"),"",'CE8'!Z21)</f>
        <v/>
      </c>
      <c r="L396" s="131" t="str">
        <f>IF(ISBLANK('CE8'!AA21),"",'CE8'!AA21)</f>
        <v/>
      </c>
      <c r="M396" s="133" t="str">
        <f t="shared" si="6"/>
        <v>OK</v>
      </c>
      <c r="N396" s="134"/>
    </row>
    <row r="397" spans="1:14" x14ac:dyDescent="0.25">
      <c r="A397" s="125" t="s">
        <v>1813</v>
      </c>
      <c r="B397" s="126" t="s">
        <v>1612</v>
      </c>
      <c r="C397" s="127" t="s">
        <v>1047</v>
      </c>
      <c r="D397" s="128" t="s">
        <v>1491</v>
      </c>
      <c r="E397" s="132" t="s">
        <v>544</v>
      </c>
      <c r="F397" s="130" t="s">
        <v>1047</v>
      </c>
      <c r="G397" s="128" t="s">
        <v>578</v>
      </c>
      <c r="H397" s="131" t="str">
        <f>IF(OR(AND('CE8'!Z13="",'CE8'!AA13=""),AND('CE8'!Z16="",'CE8'!AA16=""),AND('CE8'!Z19="",'CE8'!AA19=""),AND('CE8'!AA13="X",'CE8'!AA16="X",'CE8'!AA19="X"),AND('CE8'!AA13="Q",'CE8'!AA16="Q",'CE8'!AA19="Q"),OR('CE8'!AA13="M",'CE8'!AA16="M",'CE8'!AA19="M")),"",SUM('CE8'!Z13,'CE8'!Z16,'CE8'!Z19))</f>
        <v/>
      </c>
      <c r="I397" s="131" t="str">
        <f>IF(AND(OR(AND('CE8'!AA13="Q",'CE8'!AA16="Q",'CE8'!AA19="Q"),AND('CE8'!AA13="X",'CE8'!AA16="X",'CE8'!AA19="X")),SUM('CE8'!Z13,'CE8'!Z16,'CE8'!Z19)=0,ISNUMBER('CE8'!Z22)),"",IF(OR('CE8'!AA13="M",'CE8'!AA16="M",'CE8'!AA19="M"),"M",IF(AND('CE8'!AA13='CE8'!AA16,'CE8'!AA13='CE8'!AA19,OR('CE8'!AA13="X",'CE8'!AA13="W",'CE8'!AA13="Q",'CE8'!AA13="U",'CE8'!AA13="Z")),UPPER('CE8'!AA13),"")))</f>
        <v/>
      </c>
      <c r="J397" s="132" t="s">
        <v>544</v>
      </c>
      <c r="K397" s="131" t="str">
        <f>IF(AND(ISBLANK('CE8'!Z22),$L$397&lt;&gt;"Z"),"",'CE8'!Z22)</f>
        <v/>
      </c>
      <c r="L397" s="131" t="str">
        <f>IF(ISBLANK('CE8'!AA22),"",'CE8'!AA22)</f>
        <v/>
      </c>
      <c r="M397" s="133" t="str">
        <f t="shared" si="6"/>
        <v>OK</v>
      </c>
      <c r="N397" s="134"/>
    </row>
    <row r="398" spans="1:14" x14ac:dyDescent="0.25">
      <c r="A398" s="125" t="s">
        <v>1813</v>
      </c>
      <c r="B398" s="126" t="s">
        <v>1613</v>
      </c>
      <c r="C398" s="127" t="s">
        <v>1047</v>
      </c>
      <c r="D398" s="128" t="s">
        <v>1493</v>
      </c>
      <c r="E398" s="132" t="s">
        <v>544</v>
      </c>
      <c r="F398" s="130" t="s">
        <v>1047</v>
      </c>
      <c r="G398" s="128" t="s">
        <v>996</v>
      </c>
      <c r="H398" s="131" t="str">
        <f>IF(OR(AND('CE8'!Z14="",'CE8'!AA14=""),AND('CE8'!Z17="",'CE8'!AA17=""),AND('CE8'!Z20="",'CE8'!AA20=""),AND('CE8'!AA14="X",'CE8'!AA17="X",'CE8'!AA20="X"),AND('CE8'!AA14="Q",'CE8'!AA17="Q",'CE8'!AA20="Q"),OR('CE8'!AA14="M",'CE8'!AA17="M",'CE8'!AA20="M")),"",SUM('CE8'!Z14,'CE8'!Z17,'CE8'!Z20))</f>
        <v/>
      </c>
      <c r="I398" s="131" t="str">
        <f>IF(AND(OR(AND('CE8'!AA14="Q",'CE8'!AA17="Q",'CE8'!AA20="Q"),AND('CE8'!AA14="X",'CE8'!AA17="X",'CE8'!AA20="X")),SUM('CE8'!Z14,'CE8'!Z17,'CE8'!Z20)=0,ISNUMBER('CE8'!Z23)),"",IF(OR('CE8'!AA14="M",'CE8'!AA17="M",'CE8'!AA20="M"),"M",IF(AND('CE8'!AA14='CE8'!AA17,'CE8'!AA14='CE8'!AA20,OR('CE8'!AA14="X",'CE8'!AA14="W",'CE8'!AA14="Q",'CE8'!AA14="U",'CE8'!AA14="Z")),UPPER('CE8'!AA14),"")))</f>
        <v/>
      </c>
      <c r="J398" s="132" t="s">
        <v>544</v>
      </c>
      <c r="K398" s="131" t="str">
        <f>IF(AND(ISBLANK('CE8'!Z23),$L$398&lt;&gt;"Z"),"",'CE8'!Z23)</f>
        <v/>
      </c>
      <c r="L398" s="131" t="str">
        <f>IF(ISBLANK('CE8'!AA23),"",'CE8'!AA23)</f>
        <v/>
      </c>
      <c r="M398" s="133" t="str">
        <f t="shared" si="6"/>
        <v>OK</v>
      </c>
      <c r="N398" s="134"/>
    </row>
    <row r="399" spans="1:14" x14ac:dyDescent="0.25">
      <c r="A399" s="125" t="s">
        <v>1813</v>
      </c>
      <c r="B399" s="126" t="s">
        <v>1614</v>
      </c>
      <c r="C399" s="127" t="s">
        <v>1047</v>
      </c>
      <c r="D399" s="128" t="s">
        <v>1495</v>
      </c>
      <c r="E399" s="132" t="s">
        <v>544</v>
      </c>
      <c r="F399" s="130" t="s">
        <v>1047</v>
      </c>
      <c r="G399" s="128" t="s">
        <v>1030</v>
      </c>
      <c r="H399" s="131" t="str">
        <f>IF(OR(AND('CE8'!Z15="",'CE8'!AA15=""),AND('CE8'!Z18="",'CE8'!AA18=""),AND('CE8'!Z21="",'CE8'!AA21=""),AND('CE8'!AA15="X",'CE8'!AA18="X",'CE8'!AA21="X"),AND('CE8'!AA15="Q",'CE8'!AA18="Q",'CE8'!AA21="Q"),OR('CE8'!AA15="M",'CE8'!AA18="M",'CE8'!AA21="M")),"",SUM('CE8'!Z15,'CE8'!Z18,'CE8'!Z21))</f>
        <v/>
      </c>
      <c r="I399" s="131" t="str">
        <f>IF(AND(OR(AND('CE8'!AA15="Q",'CE8'!AA18="Q",'CE8'!AA21="Q"),AND('CE8'!AA15="X",'CE8'!AA18="X",'CE8'!AA21="X")),SUM('CE8'!Z15,'CE8'!Z18,'CE8'!Z21)=0,ISNUMBER('CE8'!Z24)),"",IF(OR('CE8'!AA15="M",'CE8'!AA18="M",'CE8'!AA21="M"),"M",IF(AND('CE8'!AA15='CE8'!AA18,'CE8'!AA15='CE8'!AA21,OR('CE8'!AA15="X",'CE8'!AA15="W",'CE8'!AA15="Q",'CE8'!AA15="U",'CE8'!AA15="Z")),UPPER('CE8'!AA15),"")))</f>
        <v/>
      </c>
      <c r="J399" s="132" t="s">
        <v>544</v>
      </c>
      <c r="K399" s="131" t="str">
        <f>IF(AND(ISBLANK('CE8'!Z24),$L$399&lt;&gt;"Z"),"",'CE8'!Z24)</f>
        <v/>
      </c>
      <c r="L399" s="131" t="str">
        <f>IF(ISBLANK('CE8'!AA24),"",'CE8'!AA24)</f>
        <v/>
      </c>
      <c r="M399" s="133" t="str">
        <f t="shared" si="6"/>
        <v>OK</v>
      </c>
      <c r="N399" s="134"/>
    </row>
    <row r="400" spans="1:14" x14ac:dyDescent="0.25">
      <c r="A400" s="125" t="s">
        <v>1813</v>
      </c>
      <c r="B400" s="126" t="s">
        <v>1615</v>
      </c>
      <c r="C400" s="127" t="s">
        <v>1047</v>
      </c>
      <c r="D400" s="128" t="s">
        <v>1412</v>
      </c>
      <c r="E400" s="132" t="s">
        <v>544</v>
      </c>
      <c r="F400" s="130" t="s">
        <v>1047</v>
      </c>
      <c r="G400" s="128" t="s">
        <v>992</v>
      </c>
      <c r="H400" s="131" t="str">
        <f>IF(OR(AND('CE8'!T26="",'CE8'!U26=""),AND('CE8'!W26="",'CE8'!X26=""),AND('CE8'!U26="X",'CE8'!X26="X"),AND('CE8'!U26="Q",'CE8'!X26="Q"),OR('CE8'!U26="M",'CE8'!X26="M")),"",SUM('CE8'!T26,'CE8'!W26))</f>
        <v/>
      </c>
      <c r="I400" s="131" t="str">
        <f xml:space="preserve"> IF(AND(OR(AND('CE8'!U26="Q",'CE8'!X26="Q"),AND('CE8'!U26="X",'CE8'!X26="X")),SUM('CE8'!T26,'CE8'!W26)=0,ISNUMBER('CE8'!Z26)),"",IF(OR('CE8'!U26="M",'CE8'!X26="M"),"M",IF(AND('CE8'!U26='CE8'!X26,OR('CE8'!U26="X",'CE8'!U26="W",'CE8'!U26="Q",'CE8'!U26="U",'CE8'!U26="Z")),UPPER( 'CE8'!U26),"")))</f>
        <v/>
      </c>
      <c r="J400" s="132" t="s">
        <v>544</v>
      </c>
      <c r="K400" s="131" t="str">
        <f>IF(AND(ISBLANK('CE8'!Z26),$L$400&lt;&gt;"Z"),"",'CE8'!Z26)</f>
        <v/>
      </c>
      <c r="L400" s="131" t="str">
        <f>IF(ISBLANK('CE8'!AA26),"",'CE8'!AA26)</f>
        <v/>
      </c>
      <c r="M400" s="133" t="str">
        <f t="shared" si="6"/>
        <v>OK</v>
      </c>
      <c r="N400" s="134"/>
    </row>
    <row r="401" spans="1:14" x14ac:dyDescent="0.25">
      <c r="A401" s="125" t="s">
        <v>1813</v>
      </c>
      <c r="B401" s="126" t="s">
        <v>1616</v>
      </c>
      <c r="C401" s="127" t="s">
        <v>1047</v>
      </c>
      <c r="D401" s="128" t="s">
        <v>1414</v>
      </c>
      <c r="E401" s="132" t="s">
        <v>544</v>
      </c>
      <c r="F401" s="130" t="s">
        <v>1047</v>
      </c>
      <c r="G401" s="128" t="s">
        <v>994</v>
      </c>
      <c r="H401" s="131" t="str">
        <f>IF(OR(AND('CE8'!T27="",'CE8'!U27=""),AND('CE8'!W27="",'CE8'!X27=""),AND('CE8'!U27="X",'CE8'!X27="X"),AND('CE8'!U27="Q",'CE8'!X27="Q"),OR('CE8'!U27="M",'CE8'!X27="M")),"",SUM('CE8'!T27,'CE8'!W27))</f>
        <v/>
      </c>
      <c r="I401" s="131" t="str">
        <f xml:space="preserve"> IF(AND(OR(AND('CE8'!U27="Q",'CE8'!X27="Q"),AND('CE8'!U27="X",'CE8'!X27="X")),SUM('CE8'!T27,'CE8'!W27)=0,ISNUMBER('CE8'!Z27)),"",IF(OR('CE8'!U27="M",'CE8'!X27="M"),"M",IF(AND('CE8'!U27='CE8'!X27,OR('CE8'!U27="X",'CE8'!U27="W",'CE8'!U27="Q",'CE8'!U27="U",'CE8'!U27="Z")),UPPER( 'CE8'!U27),"")))</f>
        <v/>
      </c>
      <c r="J401" s="132" t="s">
        <v>544</v>
      </c>
      <c r="K401" s="131" t="str">
        <f>IF(AND(ISBLANK('CE8'!Z27),$L$401&lt;&gt;"Z"),"",'CE8'!Z27)</f>
        <v/>
      </c>
      <c r="L401" s="131" t="str">
        <f>IF(ISBLANK('CE8'!AA27),"",'CE8'!AA27)</f>
        <v/>
      </c>
      <c r="M401" s="133" t="str">
        <f t="shared" si="6"/>
        <v>OK</v>
      </c>
      <c r="N401" s="134"/>
    </row>
    <row r="402" spans="1:14" x14ac:dyDescent="0.25">
      <c r="A402" s="125" t="s">
        <v>1813</v>
      </c>
      <c r="B402" s="126" t="s">
        <v>1617</v>
      </c>
      <c r="C402" s="127" t="s">
        <v>1047</v>
      </c>
      <c r="D402" s="128" t="s">
        <v>1618</v>
      </c>
      <c r="E402" s="132" t="s">
        <v>544</v>
      </c>
      <c r="F402" s="130" t="s">
        <v>1047</v>
      </c>
      <c r="G402" s="128" t="s">
        <v>579</v>
      </c>
      <c r="H402" s="131" t="str">
        <f>IF(OR(AND('CE8'!Z26="",'CE8'!AA26=""),AND('CE8'!Z27="",'CE8'!AA27=""),AND('CE8'!AA26="X",'CE8'!AA27="X"),AND('CE8'!AA26="Q",'CE8'!AA27="Q"),OR('CE8'!AA26="M",'CE8'!AA27="M")),"",SUM('CE8'!Z26,'CE8'!Z27))</f>
        <v/>
      </c>
      <c r="I402" s="131" t="str">
        <f>IF(AND(OR(AND('CE8'!AA26="Q",'CE8'!AA27="Q"),AND('CE8'!AA26="X",'CE8'!AA27="X")),SUM('CE8'!Z26,'CE8'!Z27)=0,ISNUMBER('CE8'!Z28)),"",IF(OR('CE8'!AA26="M",'CE8'!AA27="M"),"M",IF(AND('CE8'!AA26='CE8'!AA27,OR('CE8'!AA26="X",'CE8'!AA26="W",'CE8'!AA26="Q",'CE8'!AA26="U",'CE8'!AA26="Z")),UPPER('CE8'!AA26),"")))</f>
        <v/>
      </c>
      <c r="J402" s="132" t="s">
        <v>544</v>
      </c>
      <c r="K402" s="131" t="str">
        <f>IF(AND(ISBLANK('CE8'!Z28),$L$402&lt;&gt;"Z"),"",'CE8'!Z28)</f>
        <v/>
      </c>
      <c r="L402" s="131" t="str">
        <f>IF(ISBLANK('CE8'!AA28),"",'CE8'!AA28)</f>
        <v/>
      </c>
      <c r="M402" s="133" t="str">
        <f t="shared" si="6"/>
        <v>OK</v>
      </c>
      <c r="N402" s="134"/>
    </row>
    <row r="403" spans="1:14" x14ac:dyDescent="0.25">
      <c r="A403" s="125" t="s">
        <v>1813</v>
      </c>
      <c r="B403" s="126" t="s">
        <v>1619</v>
      </c>
      <c r="C403" s="127" t="s">
        <v>1047</v>
      </c>
      <c r="D403" s="128" t="s">
        <v>1620</v>
      </c>
      <c r="E403" s="132" t="s">
        <v>544</v>
      </c>
      <c r="F403" s="130" t="s">
        <v>1047</v>
      </c>
      <c r="G403" s="128" t="s">
        <v>1026</v>
      </c>
      <c r="H403" s="131" t="str">
        <f>IF(OR(AND('CE8'!T29="",'CE8'!U29=""),AND('CE8'!W29="",'CE8'!X29=""),AND('CE8'!U29="X",'CE8'!X29="X"),AND('CE8'!U29="Q",'CE8'!X29="Q"),OR('CE8'!U29="M",'CE8'!X29="M")),"",SUM('CE8'!T29,'CE8'!W29))</f>
        <v/>
      </c>
      <c r="I403" s="131" t="str">
        <f xml:space="preserve"> IF(AND(OR(AND('CE8'!U29="Q",'CE8'!X29="Q"),AND('CE8'!U29="X",'CE8'!X29="X")),SUM('CE8'!T29,'CE8'!W29)=0,ISNUMBER('CE8'!Z29)),"",IF(OR('CE8'!U29="M",'CE8'!X29="M"),"M",IF(AND('CE8'!U29='CE8'!X29,OR('CE8'!U29="X",'CE8'!U29="W",'CE8'!U29="Q",'CE8'!U29="U",'CE8'!U29="Z")),UPPER( 'CE8'!U29),"")))</f>
        <v/>
      </c>
      <c r="J403" s="132" t="s">
        <v>544</v>
      </c>
      <c r="K403" s="131" t="str">
        <f>IF(AND(ISBLANK('CE8'!Z29),$L$403&lt;&gt;"Z"),"",'CE8'!Z29)</f>
        <v/>
      </c>
      <c r="L403" s="131" t="str">
        <f>IF(ISBLANK('CE8'!AA29),"",'CE8'!AA29)</f>
        <v/>
      </c>
      <c r="M403" s="133" t="str">
        <f t="shared" si="6"/>
        <v>OK</v>
      </c>
      <c r="N403" s="134"/>
    </row>
    <row r="404" spans="1:14" x14ac:dyDescent="0.25">
      <c r="A404" s="125" t="s">
        <v>1813</v>
      </c>
      <c r="B404" s="126" t="s">
        <v>1621</v>
      </c>
      <c r="C404" s="127" t="s">
        <v>1047</v>
      </c>
      <c r="D404" s="128" t="s">
        <v>1622</v>
      </c>
      <c r="E404" s="132" t="s">
        <v>544</v>
      </c>
      <c r="F404" s="130" t="s">
        <v>1047</v>
      </c>
      <c r="G404" s="128" t="s">
        <v>1623</v>
      </c>
      <c r="H404" s="131" t="str">
        <f>IF(OR(AND('CE8'!T30="",'CE8'!U30=""),AND('CE8'!W30="",'CE8'!X30=""),AND('CE8'!U30="X",'CE8'!X30="X"),AND('CE8'!U30="Q",'CE8'!X30="Q"),OR('CE8'!U30="M",'CE8'!X30="M")),"",SUM('CE8'!T30,'CE8'!W30))</f>
        <v/>
      </c>
      <c r="I404" s="131" t="str">
        <f xml:space="preserve"> IF(AND(OR(AND('CE8'!U30="Q",'CE8'!X30="Q"),AND('CE8'!U30="X",'CE8'!X30="X")),SUM('CE8'!T30,'CE8'!W30)=0,ISNUMBER('CE8'!Z30)),"",IF(OR('CE8'!U30="M",'CE8'!X30="M"),"M",IF(AND('CE8'!U30='CE8'!X30,OR('CE8'!U30="X",'CE8'!U30="W",'CE8'!U30="Q",'CE8'!U30="U",'CE8'!U30="Z")),UPPER( 'CE8'!U30),"")))</f>
        <v/>
      </c>
      <c r="J404" s="132" t="s">
        <v>544</v>
      </c>
      <c r="K404" s="131" t="str">
        <f>IF(AND(ISBLANK('CE8'!Z30),$L$404&lt;&gt;"Z"),"",'CE8'!Z30)</f>
        <v/>
      </c>
      <c r="L404" s="131" t="str">
        <f>IF(ISBLANK('CE8'!AA30),"",'CE8'!AA30)</f>
        <v/>
      </c>
      <c r="M404" s="133" t="str">
        <f t="shared" si="6"/>
        <v>OK</v>
      </c>
      <c r="N404" s="134"/>
    </row>
    <row r="405" spans="1:14" x14ac:dyDescent="0.25">
      <c r="A405" s="125" t="s">
        <v>1813</v>
      </c>
      <c r="B405" s="126" t="s">
        <v>1624</v>
      </c>
      <c r="C405" s="127" t="s">
        <v>1047</v>
      </c>
      <c r="D405" s="128" t="s">
        <v>1264</v>
      </c>
      <c r="E405" s="132" t="s">
        <v>544</v>
      </c>
      <c r="F405" s="130" t="s">
        <v>1047</v>
      </c>
      <c r="G405" s="128" t="s">
        <v>566</v>
      </c>
      <c r="H405" s="131" t="str">
        <f>IF(OR(AND('CE8'!Z29="",'CE8'!AA29=""),AND('CE8'!Z30="",'CE8'!AA30=""),AND('CE8'!AA29="X",'CE8'!AA30="X"),AND('CE8'!AA29="Q",'CE8'!AA30="Q"),OR('CE8'!AA29="M",'CE8'!AA30="M")),"",SUM('CE8'!Z29,'CE8'!Z30))</f>
        <v/>
      </c>
      <c r="I405" s="131" t="str">
        <f>IF(AND(OR(AND('CE8'!AA29="Q",'CE8'!AA30="Q"),AND('CE8'!AA29="X",'CE8'!AA30="X")),SUM('CE8'!Z29,'CE8'!Z30)=0,ISNUMBER('CE8'!Z31)),"",IF(OR('CE8'!AA29="M",'CE8'!AA30="M"),"M",IF(AND('CE8'!AA29='CE8'!AA30,OR('CE8'!AA29="X",'CE8'!AA29="W",'CE8'!AA29="Q",'CE8'!AA29="U",'CE8'!AA29="Z")),UPPER('CE8'!AA29),"")))</f>
        <v/>
      </c>
      <c r="J405" s="132" t="s">
        <v>544</v>
      </c>
      <c r="K405" s="131" t="str">
        <f>IF(AND(ISBLANK('CE8'!Z31),$L$405&lt;&gt;"Z"),"",'CE8'!Z31)</f>
        <v/>
      </c>
      <c r="L405" s="131" t="str">
        <f>IF(ISBLANK('CE8'!AA31),"",'CE8'!AA31)</f>
        <v/>
      </c>
      <c r="M405" s="133" t="str">
        <f t="shared" si="6"/>
        <v>OK</v>
      </c>
      <c r="N405" s="134"/>
    </row>
    <row r="406" spans="1:14" x14ac:dyDescent="0.25">
      <c r="A406" s="125" t="s">
        <v>1813</v>
      </c>
      <c r="B406" s="126" t="s">
        <v>1625</v>
      </c>
      <c r="C406" s="127" t="s">
        <v>1047</v>
      </c>
      <c r="D406" s="128" t="s">
        <v>1626</v>
      </c>
      <c r="E406" s="132" t="s">
        <v>544</v>
      </c>
      <c r="F406" s="130" t="s">
        <v>1047</v>
      </c>
      <c r="G406" s="128" t="s">
        <v>1627</v>
      </c>
      <c r="H406" s="131" t="str">
        <f>IF(OR(AND('CE8'!T32="",'CE8'!U32=""),AND('CE8'!W32="",'CE8'!X32=""),AND('CE8'!U32="X",'CE8'!X32="X"),AND('CE8'!U32="Q",'CE8'!X32="Q"),OR('CE8'!U32="M",'CE8'!X32="M")),"",SUM('CE8'!T32,'CE8'!W32))</f>
        <v/>
      </c>
      <c r="I406" s="131" t="str">
        <f xml:space="preserve"> IF(AND(OR(AND('CE8'!U32="Q",'CE8'!X32="Q"),AND('CE8'!U32="X",'CE8'!X32="X")),SUM('CE8'!T32,'CE8'!W32)=0,ISNUMBER('CE8'!Z32)),"",IF(OR('CE8'!U32="M",'CE8'!X32="M"),"M",IF(AND('CE8'!U32='CE8'!X32,OR('CE8'!U32="X",'CE8'!U32="W",'CE8'!U32="Q",'CE8'!U32="U",'CE8'!U32="Z")),UPPER( 'CE8'!U32),"")))</f>
        <v/>
      </c>
      <c r="J406" s="132" t="s">
        <v>544</v>
      </c>
      <c r="K406" s="131" t="str">
        <f>IF(AND(ISBLANK('CE8'!Z32),$L$406&lt;&gt;"Z"),"",'CE8'!Z32)</f>
        <v/>
      </c>
      <c r="L406" s="131" t="str">
        <f>IF(ISBLANK('CE8'!AA32),"",'CE8'!AA32)</f>
        <v/>
      </c>
      <c r="M406" s="133" t="str">
        <f t="shared" si="6"/>
        <v>OK</v>
      </c>
      <c r="N406" s="134"/>
    </row>
    <row r="407" spans="1:14" x14ac:dyDescent="0.25">
      <c r="A407" s="125" t="s">
        <v>1813</v>
      </c>
      <c r="B407" s="126" t="s">
        <v>1628</v>
      </c>
      <c r="C407" s="127" t="s">
        <v>1047</v>
      </c>
      <c r="D407" s="128" t="s">
        <v>1629</v>
      </c>
      <c r="E407" s="132" t="s">
        <v>544</v>
      </c>
      <c r="F407" s="130" t="s">
        <v>1047</v>
      </c>
      <c r="G407" s="128" t="s">
        <v>1630</v>
      </c>
      <c r="H407" s="131" t="str">
        <f>IF(OR(AND('CE8'!T33="",'CE8'!U33=""),AND('CE8'!W33="",'CE8'!X33=""),AND('CE8'!U33="X",'CE8'!X33="X"),AND('CE8'!U33="Q",'CE8'!X33="Q"),OR('CE8'!U33="M",'CE8'!X33="M")),"",SUM('CE8'!T33,'CE8'!W33))</f>
        <v/>
      </c>
      <c r="I407" s="131" t="str">
        <f xml:space="preserve"> IF(AND(OR(AND('CE8'!U33="Q",'CE8'!X33="Q"),AND('CE8'!U33="X",'CE8'!X33="X")),SUM('CE8'!T33,'CE8'!W33)=0,ISNUMBER('CE8'!Z33)),"",IF(OR('CE8'!U33="M",'CE8'!X33="M"),"M",IF(AND('CE8'!U33='CE8'!X33,OR('CE8'!U33="X",'CE8'!U33="W",'CE8'!U33="Q",'CE8'!U33="U",'CE8'!U33="Z")),UPPER( 'CE8'!U33),"")))</f>
        <v/>
      </c>
      <c r="J407" s="132" t="s">
        <v>544</v>
      </c>
      <c r="K407" s="131" t="str">
        <f>IF(AND(ISBLANK('CE8'!Z33),$L$407&lt;&gt;"Z"),"",'CE8'!Z33)</f>
        <v/>
      </c>
      <c r="L407" s="131" t="str">
        <f>IF(ISBLANK('CE8'!AA33),"",'CE8'!AA33)</f>
        <v/>
      </c>
      <c r="M407" s="133" t="str">
        <f t="shared" si="6"/>
        <v>OK</v>
      </c>
      <c r="N407" s="134"/>
    </row>
    <row r="408" spans="1:14" x14ac:dyDescent="0.25">
      <c r="A408" s="125" t="s">
        <v>1813</v>
      </c>
      <c r="B408" s="126" t="s">
        <v>1631</v>
      </c>
      <c r="C408" s="127" t="s">
        <v>1047</v>
      </c>
      <c r="D408" s="128" t="s">
        <v>1266</v>
      </c>
      <c r="E408" s="132" t="s">
        <v>544</v>
      </c>
      <c r="F408" s="130" t="s">
        <v>1047</v>
      </c>
      <c r="G408" s="128" t="s">
        <v>1142</v>
      </c>
      <c r="H408" s="131" t="str">
        <f>IF(OR(AND('CE8'!Z32="",'CE8'!AA32=""),AND('CE8'!Z33="",'CE8'!AA33=""),AND('CE8'!AA32="X",'CE8'!AA33="X"),AND('CE8'!AA32="Q",'CE8'!AA33="Q"),OR('CE8'!AA32="M",'CE8'!AA33="M")),"",SUM('CE8'!Z32,'CE8'!Z33))</f>
        <v/>
      </c>
      <c r="I408" s="131" t="str">
        <f>IF(AND(OR(AND('CE8'!AA32="Q",'CE8'!AA33="Q"),AND('CE8'!AA32="X",'CE8'!AA33="X")),SUM('CE8'!Z32,'CE8'!Z33)=0,ISNUMBER('CE8'!Z34)),"",IF(OR('CE8'!AA32="M",'CE8'!AA33="M"),"M",IF(AND('CE8'!AA32='CE8'!AA33,OR('CE8'!AA32="X",'CE8'!AA32="W",'CE8'!AA32="Q",'CE8'!AA32="U",'CE8'!AA32="Z")),UPPER('CE8'!AA32),"")))</f>
        <v/>
      </c>
      <c r="J408" s="132" t="s">
        <v>544</v>
      </c>
      <c r="K408" s="131" t="str">
        <f>IF(AND(ISBLANK('CE8'!Z34),$L$408&lt;&gt;"Z"),"",'CE8'!Z34)</f>
        <v/>
      </c>
      <c r="L408" s="131" t="str">
        <f>IF(ISBLANK('CE8'!AA34),"",'CE8'!AA34)</f>
        <v/>
      </c>
      <c r="M408" s="133" t="str">
        <f t="shared" si="6"/>
        <v>OK</v>
      </c>
      <c r="N408" s="134"/>
    </row>
    <row r="409" spans="1:14" x14ac:dyDescent="0.25">
      <c r="A409" s="125" t="s">
        <v>1813</v>
      </c>
      <c r="B409" s="126" t="s">
        <v>1632</v>
      </c>
      <c r="C409" s="127" t="s">
        <v>1047</v>
      </c>
      <c r="D409" s="128" t="s">
        <v>1633</v>
      </c>
      <c r="E409" s="132" t="s">
        <v>544</v>
      </c>
      <c r="F409" s="130" t="s">
        <v>1047</v>
      </c>
      <c r="G409" s="128" t="s">
        <v>1049</v>
      </c>
      <c r="H409" s="131" t="str">
        <f>IF(OR(AND('CE8'!Z26="",'CE8'!AA26=""),AND('CE8'!Z29="",'CE8'!AA29=""),AND('CE8'!Z32="",'CE8'!AA32=""),AND('CE8'!AA26="X",'CE8'!AA29="X",'CE8'!AA32="X"),AND('CE8'!AA26="Q",'CE8'!AA29="Q",'CE8'!AA32="Q"),OR('CE8'!AA26="M",'CE8'!AA29="M",'CE8'!AA32="M")),"",SUM('CE8'!Z26,'CE8'!Z29,'CE8'!Z32))</f>
        <v/>
      </c>
      <c r="I409" s="131" t="str">
        <f>IF(AND(OR(AND('CE8'!AA26="Q",'CE8'!AA29="Q",'CE8'!AA32="Q"),AND('CE8'!AA26="X",'CE8'!AA29="X",'CE8'!AA32="X")),SUM('CE8'!Z26,'CE8'!Z29,'CE8'!Z32)=0,ISNUMBER('CE8'!Z35)),"",IF(OR('CE8'!AA26="M",'CE8'!AA29="M",'CE8'!AA32="M"),"M",IF(AND('CE8'!AA26='CE8'!AA29,'CE8'!AA26='CE8'!AA32,OR('CE8'!AA26="X",'CE8'!AA26="W",'CE8'!AA26="Q",'CE8'!AA26="U",'CE8'!AA26="Z")),UPPER('CE8'!AA26),"")))</f>
        <v/>
      </c>
      <c r="J409" s="132" t="s">
        <v>544</v>
      </c>
      <c r="K409" s="131" t="str">
        <f>IF(AND(ISBLANK('CE8'!Z35),$L$409&lt;&gt;"Z"),"",'CE8'!Z35)</f>
        <v/>
      </c>
      <c r="L409" s="131" t="str">
        <f>IF(ISBLANK('CE8'!AA35),"",'CE8'!AA35)</f>
        <v/>
      </c>
      <c r="M409" s="133" t="str">
        <f t="shared" si="6"/>
        <v>OK</v>
      </c>
      <c r="N409" s="134"/>
    </row>
    <row r="410" spans="1:14" x14ac:dyDescent="0.25">
      <c r="A410" s="125" t="s">
        <v>1813</v>
      </c>
      <c r="B410" s="126" t="s">
        <v>1634</v>
      </c>
      <c r="C410" s="127" t="s">
        <v>1047</v>
      </c>
      <c r="D410" s="128" t="s">
        <v>1635</v>
      </c>
      <c r="E410" s="132" t="s">
        <v>544</v>
      </c>
      <c r="F410" s="130" t="s">
        <v>1047</v>
      </c>
      <c r="G410" s="128" t="s">
        <v>1052</v>
      </c>
      <c r="H410" s="131" t="str">
        <f>IF(OR(AND('CE8'!Z27="",'CE8'!AA27=""),AND('CE8'!Z30="",'CE8'!AA30=""),AND('CE8'!Z33="",'CE8'!AA33=""),AND('CE8'!AA27="X",'CE8'!AA30="X",'CE8'!AA33="X"),AND('CE8'!AA27="Q",'CE8'!AA30="Q",'CE8'!AA33="Q"),OR('CE8'!AA27="M",'CE8'!AA30="M",'CE8'!AA33="M")),"",SUM('CE8'!Z27,'CE8'!Z30,'CE8'!Z33))</f>
        <v/>
      </c>
      <c r="I410" s="131" t="str">
        <f>IF(AND(OR(AND('CE8'!AA27="Q",'CE8'!AA30="Q",'CE8'!AA33="Q"),AND('CE8'!AA27="X",'CE8'!AA30="X",'CE8'!AA33="X")),SUM('CE8'!Z27,'CE8'!Z30,'CE8'!Z33)=0,ISNUMBER('CE8'!Z36)),"",IF(OR('CE8'!AA27="M",'CE8'!AA30="M",'CE8'!AA33="M"),"M",IF(AND('CE8'!AA27='CE8'!AA30,'CE8'!AA27='CE8'!AA33,OR('CE8'!AA27="X",'CE8'!AA27="W",'CE8'!AA27="Q",'CE8'!AA27="U",'CE8'!AA27="Z")),UPPER('CE8'!AA27),"")))</f>
        <v/>
      </c>
      <c r="J410" s="132" t="s">
        <v>544</v>
      </c>
      <c r="K410" s="131" t="str">
        <f>IF(AND(ISBLANK('CE8'!Z36),$L$410&lt;&gt;"Z"),"",'CE8'!Z36)</f>
        <v/>
      </c>
      <c r="L410" s="131" t="str">
        <f>IF(ISBLANK('CE8'!AA36),"",'CE8'!AA36)</f>
        <v/>
      </c>
      <c r="M410" s="133" t="str">
        <f t="shared" si="6"/>
        <v>OK</v>
      </c>
      <c r="N410" s="134"/>
    </row>
    <row r="411" spans="1:14" x14ac:dyDescent="0.25">
      <c r="A411" s="125" t="s">
        <v>1813</v>
      </c>
      <c r="B411" s="126" t="s">
        <v>1636</v>
      </c>
      <c r="C411" s="127" t="s">
        <v>1047</v>
      </c>
      <c r="D411" s="128" t="s">
        <v>1637</v>
      </c>
      <c r="E411" s="132" t="s">
        <v>544</v>
      </c>
      <c r="F411" s="130" t="s">
        <v>1047</v>
      </c>
      <c r="G411" s="128" t="s">
        <v>1055</v>
      </c>
      <c r="H411" s="131" t="str">
        <f>IF(OR(AND('CE8'!Z28="",'CE8'!AA28=""),AND('CE8'!Z31="",'CE8'!AA31=""),AND('CE8'!Z34="",'CE8'!AA34=""),AND('CE8'!AA28="X",'CE8'!AA31="X",'CE8'!AA34="X"),AND('CE8'!AA28="Q",'CE8'!AA31="Q",'CE8'!AA34="Q"),OR('CE8'!AA28="M",'CE8'!AA31="M",'CE8'!AA34="M")),"",SUM('CE8'!Z28,'CE8'!Z31,'CE8'!Z34))</f>
        <v/>
      </c>
      <c r="I411" s="131" t="str">
        <f>IF(AND(OR(AND('CE8'!AA28="Q",'CE8'!AA31="Q",'CE8'!AA34="Q"),AND('CE8'!AA28="X",'CE8'!AA31="X",'CE8'!AA34="X")),SUM('CE8'!Z28,'CE8'!Z31,'CE8'!Z34)=0,ISNUMBER('CE8'!Z37)),"",IF(OR('CE8'!AA28="M",'CE8'!AA31="M",'CE8'!AA34="M"),"M",IF(AND('CE8'!AA28='CE8'!AA31,'CE8'!AA28='CE8'!AA34,OR('CE8'!AA28="X",'CE8'!AA28="W",'CE8'!AA28="Q",'CE8'!AA28="U",'CE8'!AA28="Z")),UPPER('CE8'!AA28),"")))</f>
        <v/>
      </c>
      <c r="J411" s="132" t="s">
        <v>544</v>
      </c>
      <c r="K411" s="131" t="str">
        <f>IF(AND(ISBLANK('CE8'!Z37),$L$411&lt;&gt;"Z"),"",'CE8'!Z37)</f>
        <v/>
      </c>
      <c r="L411" s="131" t="str">
        <f>IF(ISBLANK('CE8'!AA37),"",'CE8'!AA37)</f>
        <v/>
      </c>
      <c r="M411" s="133" t="str">
        <f t="shared" si="6"/>
        <v>OK</v>
      </c>
      <c r="N411" s="134"/>
    </row>
    <row r="412" spans="1:14" x14ac:dyDescent="0.25">
      <c r="A412" s="125" t="s">
        <v>1813</v>
      </c>
      <c r="B412" s="126" t="s">
        <v>1638</v>
      </c>
      <c r="C412" s="127" t="s">
        <v>1047</v>
      </c>
      <c r="D412" s="128" t="s">
        <v>1639</v>
      </c>
      <c r="E412" s="132" t="s">
        <v>544</v>
      </c>
      <c r="F412" s="130" t="s">
        <v>1047</v>
      </c>
      <c r="G412" s="128" t="s">
        <v>1640</v>
      </c>
      <c r="H412" s="131" t="str">
        <f>IF(OR(AND('CE8'!T39="",'CE8'!U39=""),AND('CE8'!W39="",'CE8'!X39=""),AND('CE8'!U39="X",'CE8'!X39="X"),AND('CE8'!U39="Q",'CE8'!X39="Q"),OR('CE8'!U39="M",'CE8'!X39="M")),"",SUM('CE8'!T39,'CE8'!W39))</f>
        <v/>
      </c>
      <c r="I412" s="131" t="str">
        <f xml:space="preserve"> IF(AND(OR(AND('CE8'!U39="Q",'CE8'!X39="Q"),AND('CE8'!U39="X",'CE8'!X39="X")),SUM('CE8'!T39,'CE8'!W39)=0,ISNUMBER('CE8'!Z39)),"",IF(OR('CE8'!U39="M",'CE8'!X39="M"),"M",IF(AND('CE8'!U39='CE8'!X39,OR('CE8'!U39="X",'CE8'!U39="W",'CE8'!U39="Q",'CE8'!U39="U",'CE8'!U39="Z")),UPPER( 'CE8'!U39),"")))</f>
        <v/>
      </c>
      <c r="J412" s="132" t="s">
        <v>544</v>
      </c>
      <c r="K412" s="131" t="str">
        <f>IF(AND(ISBLANK('CE8'!Z39),$L$412&lt;&gt;"Z"),"",'CE8'!Z39)</f>
        <v/>
      </c>
      <c r="L412" s="131" t="str">
        <f>IF(ISBLANK('CE8'!AA39),"",'CE8'!AA39)</f>
        <v/>
      </c>
      <c r="M412" s="133" t="str">
        <f t="shared" si="6"/>
        <v>OK</v>
      </c>
      <c r="N412" s="134"/>
    </row>
    <row r="413" spans="1:14" x14ac:dyDescent="0.25">
      <c r="A413" s="125" t="s">
        <v>1813</v>
      </c>
      <c r="B413" s="126" t="s">
        <v>1641</v>
      </c>
      <c r="C413" s="127" t="s">
        <v>1047</v>
      </c>
      <c r="D413" s="128" t="s">
        <v>1642</v>
      </c>
      <c r="E413" s="132" t="s">
        <v>544</v>
      </c>
      <c r="F413" s="130" t="s">
        <v>1047</v>
      </c>
      <c r="G413" s="128" t="s">
        <v>1271</v>
      </c>
      <c r="H413" s="131" t="str">
        <f>IF(OR(AND('CE8'!T40="",'CE8'!U40=""),AND('CE8'!W40="",'CE8'!X40=""),AND('CE8'!U40="X",'CE8'!X40="X"),AND('CE8'!U40="Q",'CE8'!X40="Q"),OR('CE8'!U40="M",'CE8'!X40="M")),"",SUM('CE8'!T40,'CE8'!W40))</f>
        <v/>
      </c>
      <c r="I413" s="131" t="str">
        <f xml:space="preserve"> IF(AND(OR(AND('CE8'!U40="Q",'CE8'!X40="Q"),AND('CE8'!U40="X",'CE8'!X40="X")),SUM('CE8'!T40,'CE8'!W40)=0,ISNUMBER('CE8'!Z40)),"",IF(OR('CE8'!U40="M",'CE8'!X40="M"),"M",IF(AND('CE8'!U40='CE8'!X40,OR('CE8'!U40="X",'CE8'!U40="W",'CE8'!U40="Q",'CE8'!U40="U",'CE8'!U40="Z")),UPPER( 'CE8'!U40),"")))</f>
        <v/>
      </c>
      <c r="J413" s="132" t="s">
        <v>544</v>
      </c>
      <c r="K413" s="131" t="str">
        <f>IF(AND(ISBLANK('CE8'!Z40),$L$413&lt;&gt;"Z"),"",'CE8'!Z40)</f>
        <v/>
      </c>
      <c r="L413" s="131" t="str">
        <f>IF(ISBLANK('CE8'!AA40),"",'CE8'!AA40)</f>
        <v/>
      </c>
      <c r="M413" s="133" t="str">
        <f t="shared" si="6"/>
        <v>OK</v>
      </c>
      <c r="N413" s="134"/>
    </row>
    <row r="414" spans="1:14" x14ac:dyDescent="0.25">
      <c r="A414" s="125" t="s">
        <v>1813</v>
      </c>
      <c r="B414" s="126" t="s">
        <v>1643</v>
      </c>
      <c r="C414" s="127" t="s">
        <v>1047</v>
      </c>
      <c r="D414" s="128" t="s">
        <v>1644</v>
      </c>
      <c r="E414" s="132" t="s">
        <v>544</v>
      </c>
      <c r="F414" s="130" t="s">
        <v>1047</v>
      </c>
      <c r="G414" s="128" t="s">
        <v>1143</v>
      </c>
      <c r="H414" s="131" t="str">
        <f>IF(OR(AND('CE8'!Z39="",'CE8'!AA39=""),AND('CE8'!Z40="",'CE8'!AA40=""),AND('CE8'!AA39="X",'CE8'!AA40="X"),AND('CE8'!AA39="Q",'CE8'!AA40="Q"),OR('CE8'!AA39="M",'CE8'!AA40="M")),"",SUM('CE8'!Z39,'CE8'!Z40))</f>
        <v/>
      </c>
      <c r="I414" s="131" t="str">
        <f>IF(AND(OR(AND('CE8'!AA39="Q",'CE8'!AA40="Q"),AND('CE8'!AA39="X",'CE8'!AA40="X")),SUM('CE8'!Z39,'CE8'!Z40)=0,ISNUMBER('CE8'!Z41)),"",IF(OR('CE8'!AA39="M",'CE8'!AA40="M"),"M",IF(AND('CE8'!AA39='CE8'!AA40,OR('CE8'!AA39="X",'CE8'!AA39="W",'CE8'!AA39="Q",'CE8'!AA39="U",'CE8'!AA39="Z")),UPPER('CE8'!AA39),"")))</f>
        <v/>
      </c>
      <c r="J414" s="132" t="s">
        <v>544</v>
      </c>
      <c r="K414" s="131" t="str">
        <f>IF(AND(ISBLANK('CE8'!Z41),$L$414&lt;&gt;"Z"),"",'CE8'!Z41)</f>
        <v/>
      </c>
      <c r="L414" s="131" t="str">
        <f>IF(ISBLANK('CE8'!AA41),"",'CE8'!AA41)</f>
        <v/>
      </c>
      <c r="M414" s="133" t="str">
        <f t="shared" si="6"/>
        <v>OK</v>
      </c>
      <c r="N414" s="134"/>
    </row>
    <row r="415" spans="1:14" x14ac:dyDescent="0.25">
      <c r="A415" s="125" t="s">
        <v>1813</v>
      </c>
      <c r="B415" s="126" t="s">
        <v>1645</v>
      </c>
      <c r="C415" s="127" t="s">
        <v>1047</v>
      </c>
      <c r="D415" s="128" t="s">
        <v>1646</v>
      </c>
      <c r="E415" s="132" t="s">
        <v>544</v>
      </c>
      <c r="F415" s="130" t="s">
        <v>1047</v>
      </c>
      <c r="G415" s="128" t="s">
        <v>1647</v>
      </c>
      <c r="H415" s="131" t="str">
        <f>IF(OR(AND('CE8'!T42="",'CE8'!U42=""),AND('CE8'!W42="",'CE8'!X42=""),AND('CE8'!U42="X",'CE8'!X42="X"),AND('CE8'!U42="Q",'CE8'!X42="Q"),OR('CE8'!U42="M",'CE8'!X42="M")),"",SUM('CE8'!T42,'CE8'!W42))</f>
        <v/>
      </c>
      <c r="I415" s="131" t="str">
        <f xml:space="preserve"> IF(AND(OR(AND('CE8'!U42="Q",'CE8'!X42="Q"),AND('CE8'!U42="X",'CE8'!X42="X")),SUM('CE8'!T42,'CE8'!W42)=0,ISNUMBER('CE8'!Z42)),"",IF(OR('CE8'!U42="M",'CE8'!X42="M"),"M",IF(AND('CE8'!U42='CE8'!X42,OR('CE8'!U42="X",'CE8'!U42="W",'CE8'!U42="Q",'CE8'!U42="U",'CE8'!U42="Z")),UPPER( 'CE8'!U42),"")))</f>
        <v/>
      </c>
      <c r="J415" s="132" t="s">
        <v>544</v>
      </c>
      <c r="K415" s="131" t="str">
        <f>IF(AND(ISBLANK('CE8'!Z42),$L$415&lt;&gt;"Z"),"",'CE8'!Z42)</f>
        <v/>
      </c>
      <c r="L415" s="131" t="str">
        <f>IF(ISBLANK('CE8'!AA42),"",'CE8'!AA42)</f>
        <v/>
      </c>
      <c r="M415" s="133" t="str">
        <f t="shared" si="6"/>
        <v>OK</v>
      </c>
      <c r="N415" s="134"/>
    </row>
    <row r="416" spans="1:14" x14ac:dyDescent="0.25">
      <c r="A416" s="125" t="s">
        <v>1813</v>
      </c>
      <c r="B416" s="126" t="s">
        <v>1648</v>
      </c>
      <c r="C416" s="127" t="s">
        <v>1047</v>
      </c>
      <c r="D416" s="128" t="s">
        <v>1649</v>
      </c>
      <c r="E416" s="132" t="s">
        <v>544</v>
      </c>
      <c r="F416" s="130" t="s">
        <v>1047</v>
      </c>
      <c r="G416" s="128" t="s">
        <v>1274</v>
      </c>
      <c r="H416" s="131" t="str">
        <f>IF(OR(AND('CE8'!T43="",'CE8'!U43=""),AND('CE8'!W43="",'CE8'!X43=""),AND('CE8'!U43="X",'CE8'!X43="X"),AND('CE8'!U43="Q",'CE8'!X43="Q"),OR('CE8'!U43="M",'CE8'!X43="M")),"",SUM('CE8'!T43,'CE8'!W43))</f>
        <v/>
      </c>
      <c r="I416" s="131" t="str">
        <f xml:space="preserve"> IF(AND(OR(AND('CE8'!U43="Q",'CE8'!X43="Q"),AND('CE8'!U43="X",'CE8'!X43="X")),SUM('CE8'!T43,'CE8'!W43)=0,ISNUMBER('CE8'!Z43)),"",IF(OR('CE8'!U43="M",'CE8'!X43="M"),"M",IF(AND('CE8'!U43='CE8'!X43,OR('CE8'!U43="X",'CE8'!U43="W",'CE8'!U43="Q",'CE8'!U43="U",'CE8'!U43="Z")),UPPER( 'CE8'!U43),"")))</f>
        <v/>
      </c>
      <c r="J416" s="132" t="s">
        <v>544</v>
      </c>
      <c r="K416" s="131" t="str">
        <f>IF(AND(ISBLANK('CE8'!Z43),$L$416&lt;&gt;"Z"),"",'CE8'!Z43)</f>
        <v/>
      </c>
      <c r="L416" s="131" t="str">
        <f>IF(ISBLANK('CE8'!AA43),"",'CE8'!AA43)</f>
        <v/>
      </c>
      <c r="M416" s="133" t="str">
        <f t="shared" si="6"/>
        <v>OK</v>
      </c>
      <c r="N416" s="134"/>
    </row>
    <row r="417" spans="1:14" x14ac:dyDescent="0.25">
      <c r="A417" s="125" t="s">
        <v>1813</v>
      </c>
      <c r="B417" s="126" t="s">
        <v>1650</v>
      </c>
      <c r="C417" s="127" t="s">
        <v>1047</v>
      </c>
      <c r="D417" s="128" t="s">
        <v>1651</v>
      </c>
      <c r="E417" s="132" t="s">
        <v>544</v>
      </c>
      <c r="F417" s="130" t="s">
        <v>1047</v>
      </c>
      <c r="G417" s="128" t="s">
        <v>567</v>
      </c>
      <c r="H417" s="131" t="str">
        <f>IF(OR(AND('CE8'!Z42="",'CE8'!AA42=""),AND('CE8'!Z43="",'CE8'!AA43=""),AND('CE8'!AA42="X",'CE8'!AA43="X"),AND('CE8'!AA42="Q",'CE8'!AA43="Q"),OR('CE8'!AA42="M",'CE8'!AA43="M")),"",SUM('CE8'!Z42,'CE8'!Z43))</f>
        <v/>
      </c>
      <c r="I417" s="131" t="str">
        <f>IF(AND(OR(AND('CE8'!AA42="Q",'CE8'!AA43="Q"),AND('CE8'!AA42="X",'CE8'!AA43="X")),SUM('CE8'!Z42,'CE8'!Z43)=0,ISNUMBER('CE8'!Z44)),"",IF(OR('CE8'!AA42="M",'CE8'!AA43="M"),"M",IF(AND('CE8'!AA42='CE8'!AA43,OR('CE8'!AA42="X",'CE8'!AA42="W",'CE8'!AA42="Q",'CE8'!AA42="U",'CE8'!AA42="Z")),UPPER('CE8'!AA42),"")))</f>
        <v/>
      </c>
      <c r="J417" s="132" t="s">
        <v>544</v>
      </c>
      <c r="K417" s="131" t="str">
        <f>IF(AND(ISBLANK('CE8'!Z44),$L$417&lt;&gt;"Z"),"",'CE8'!Z44)</f>
        <v/>
      </c>
      <c r="L417" s="131" t="str">
        <f>IF(ISBLANK('CE8'!AA44),"",'CE8'!AA44)</f>
        <v/>
      </c>
      <c r="M417" s="133" t="str">
        <f t="shared" si="6"/>
        <v>OK</v>
      </c>
      <c r="N417" s="134"/>
    </row>
    <row r="418" spans="1:14" x14ac:dyDescent="0.25">
      <c r="A418" s="125" t="s">
        <v>1813</v>
      </c>
      <c r="B418" s="126" t="s">
        <v>1652</v>
      </c>
      <c r="C418" s="127" t="s">
        <v>1047</v>
      </c>
      <c r="D418" s="128" t="s">
        <v>1653</v>
      </c>
      <c r="E418" s="132" t="s">
        <v>544</v>
      </c>
      <c r="F418" s="130" t="s">
        <v>1047</v>
      </c>
      <c r="G418" s="128" t="s">
        <v>568</v>
      </c>
      <c r="H418" s="131" t="str">
        <f>IF(OR(AND('CE8'!T45="",'CE8'!U45=""),AND('CE8'!W45="",'CE8'!X45=""),AND('CE8'!U45="X",'CE8'!X45="X"),AND('CE8'!U45="Q",'CE8'!X45="Q"),OR('CE8'!U45="M",'CE8'!X45="M")),"",SUM('CE8'!T45,'CE8'!W45))</f>
        <v/>
      </c>
      <c r="I418" s="131" t="str">
        <f xml:space="preserve"> IF(AND(OR(AND('CE8'!U45="Q",'CE8'!X45="Q"),AND('CE8'!U45="X",'CE8'!X45="X")),SUM('CE8'!T45,'CE8'!W45)=0,ISNUMBER('CE8'!Z45)),"",IF(OR('CE8'!U45="M",'CE8'!X45="M"),"M",IF(AND('CE8'!U45='CE8'!X45,OR('CE8'!U45="X",'CE8'!U45="W",'CE8'!U45="Q",'CE8'!U45="U",'CE8'!U45="Z")),UPPER( 'CE8'!U45),"")))</f>
        <v/>
      </c>
      <c r="J418" s="132" t="s">
        <v>544</v>
      </c>
      <c r="K418" s="131" t="str">
        <f>IF(AND(ISBLANK('CE8'!Z45),$L$418&lt;&gt;"Z"),"",'CE8'!Z45)</f>
        <v/>
      </c>
      <c r="L418" s="131" t="str">
        <f>IF(ISBLANK('CE8'!AA45),"",'CE8'!AA45)</f>
        <v/>
      </c>
      <c r="M418" s="133" t="str">
        <f t="shared" si="6"/>
        <v>OK</v>
      </c>
      <c r="N418" s="134"/>
    </row>
    <row r="419" spans="1:14" x14ac:dyDescent="0.25">
      <c r="A419" s="125" t="s">
        <v>1813</v>
      </c>
      <c r="B419" s="126" t="s">
        <v>1654</v>
      </c>
      <c r="C419" s="127" t="s">
        <v>1047</v>
      </c>
      <c r="D419" s="128" t="s">
        <v>1655</v>
      </c>
      <c r="E419" s="132" t="s">
        <v>544</v>
      </c>
      <c r="F419" s="130" t="s">
        <v>1047</v>
      </c>
      <c r="G419" s="128" t="s">
        <v>569</v>
      </c>
      <c r="H419" s="131" t="str">
        <f>IF(OR(AND('CE8'!T46="",'CE8'!U46=""),AND('CE8'!W46="",'CE8'!X46=""),AND('CE8'!U46="X",'CE8'!X46="X"),AND('CE8'!U46="Q",'CE8'!X46="Q"),OR('CE8'!U46="M",'CE8'!X46="M")),"",SUM('CE8'!T46,'CE8'!W46))</f>
        <v/>
      </c>
      <c r="I419" s="131" t="str">
        <f xml:space="preserve"> IF(AND(OR(AND('CE8'!U46="Q",'CE8'!X46="Q"),AND('CE8'!U46="X",'CE8'!X46="X")),SUM('CE8'!T46,'CE8'!W46)=0,ISNUMBER('CE8'!Z46)),"",IF(OR('CE8'!U46="M",'CE8'!X46="M"),"M",IF(AND('CE8'!U46='CE8'!X46,OR('CE8'!U46="X",'CE8'!U46="W",'CE8'!U46="Q",'CE8'!U46="U",'CE8'!U46="Z")),UPPER( 'CE8'!U46),"")))</f>
        <v/>
      </c>
      <c r="J419" s="132" t="s">
        <v>544</v>
      </c>
      <c r="K419" s="131" t="str">
        <f>IF(AND(ISBLANK('CE8'!Z46),$L$419&lt;&gt;"Z"),"",'CE8'!Z46)</f>
        <v/>
      </c>
      <c r="L419" s="131" t="str">
        <f>IF(ISBLANK('CE8'!AA46),"",'CE8'!AA46)</f>
        <v/>
      </c>
      <c r="M419" s="133" t="str">
        <f t="shared" si="6"/>
        <v>OK</v>
      </c>
      <c r="N419" s="134"/>
    </row>
    <row r="420" spans="1:14" x14ac:dyDescent="0.25">
      <c r="A420" s="125" t="s">
        <v>1813</v>
      </c>
      <c r="B420" s="126" t="s">
        <v>1656</v>
      </c>
      <c r="C420" s="127" t="s">
        <v>1047</v>
      </c>
      <c r="D420" s="128" t="s">
        <v>1657</v>
      </c>
      <c r="E420" s="132" t="s">
        <v>544</v>
      </c>
      <c r="F420" s="130" t="s">
        <v>1047</v>
      </c>
      <c r="G420" s="128" t="s">
        <v>1144</v>
      </c>
      <c r="H420" s="131" t="str">
        <f>IF(OR(AND('CE8'!Z45="",'CE8'!AA45=""),AND('CE8'!Z46="",'CE8'!AA46=""),AND('CE8'!AA45="X",'CE8'!AA46="X"),AND('CE8'!AA45="Q",'CE8'!AA46="Q"),OR('CE8'!AA45="M",'CE8'!AA46="M")),"",SUM('CE8'!Z45,'CE8'!Z46))</f>
        <v/>
      </c>
      <c r="I420" s="131" t="str">
        <f>IF(AND(OR(AND('CE8'!AA45="Q",'CE8'!AA46="Q"),AND('CE8'!AA45="X",'CE8'!AA46="X")),SUM('CE8'!Z45,'CE8'!Z46)=0,ISNUMBER('CE8'!Z47)),"",IF(OR('CE8'!AA45="M",'CE8'!AA46="M"),"M",IF(AND('CE8'!AA45='CE8'!AA46,OR('CE8'!AA45="X",'CE8'!AA45="W",'CE8'!AA45="Q",'CE8'!AA45="U",'CE8'!AA45="Z")),UPPER('CE8'!AA45),"")))</f>
        <v/>
      </c>
      <c r="J420" s="132" t="s">
        <v>544</v>
      </c>
      <c r="K420" s="131" t="str">
        <f>IF(AND(ISBLANK('CE8'!Z47),$L$420&lt;&gt;"Z"),"",'CE8'!Z47)</f>
        <v/>
      </c>
      <c r="L420" s="131" t="str">
        <f>IF(ISBLANK('CE8'!AA47),"",'CE8'!AA47)</f>
        <v/>
      </c>
      <c r="M420" s="133" t="str">
        <f t="shared" si="6"/>
        <v>OK</v>
      </c>
      <c r="N420" s="134"/>
    </row>
    <row r="421" spans="1:14" x14ac:dyDescent="0.25">
      <c r="A421" s="125" t="s">
        <v>1813</v>
      </c>
      <c r="B421" s="126" t="s">
        <v>1658</v>
      </c>
      <c r="C421" s="127" t="s">
        <v>1047</v>
      </c>
      <c r="D421" s="128" t="s">
        <v>1659</v>
      </c>
      <c r="E421" s="132" t="s">
        <v>544</v>
      </c>
      <c r="F421" s="130" t="s">
        <v>1047</v>
      </c>
      <c r="G421" s="128" t="s">
        <v>598</v>
      </c>
      <c r="H421" s="131" t="str">
        <f>IF(OR(AND('CE8'!Z39="",'CE8'!AA39=""),AND('CE8'!Z42="",'CE8'!AA42=""),AND('CE8'!Z45="",'CE8'!AA45=""),AND('CE8'!AA39="X",'CE8'!AA42="X",'CE8'!AA45="X"),AND('CE8'!AA39="Q",'CE8'!AA42="Q",'CE8'!AA45="Q"),OR('CE8'!AA39="M",'CE8'!AA42="M",'CE8'!AA45="M")),"",SUM('CE8'!Z39,'CE8'!Z42,'CE8'!Z45))</f>
        <v/>
      </c>
      <c r="I421" s="131" t="str">
        <f>IF(AND(OR(AND('CE8'!AA39="Q",'CE8'!AA42="Q",'CE8'!AA45="Q"),AND('CE8'!AA39="X",'CE8'!AA42="X",'CE8'!AA45="X")),SUM('CE8'!Z39,'CE8'!Z42,'CE8'!Z45)=0,ISNUMBER('CE8'!Z48)),"",IF(OR('CE8'!AA39="M",'CE8'!AA42="M",'CE8'!AA45="M"),"M",IF(AND('CE8'!AA39='CE8'!AA42,'CE8'!AA39='CE8'!AA45,OR('CE8'!AA39="X",'CE8'!AA39="W",'CE8'!AA39="Q",'CE8'!AA39="U",'CE8'!AA39="Z")),UPPER('CE8'!AA39),"")))</f>
        <v/>
      </c>
      <c r="J421" s="132" t="s">
        <v>544</v>
      </c>
      <c r="K421" s="131" t="str">
        <f>IF(AND(ISBLANK('CE8'!Z48),$L$421&lt;&gt;"Z"),"",'CE8'!Z48)</f>
        <v/>
      </c>
      <c r="L421" s="131" t="str">
        <f>IF(ISBLANK('CE8'!AA48),"",'CE8'!AA48)</f>
        <v/>
      </c>
      <c r="M421" s="133" t="str">
        <f t="shared" si="6"/>
        <v>OK</v>
      </c>
      <c r="N421" s="134"/>
    </row>
    <row r="422" spans="1:14" x14ac:dyDescent="0.25">
      <c r="A422" s="125" t="s">
        <v>1813</v>
      </c>
      <c r="B422" s="126" t="s">
        <v>1660</v>
      </c>
      <c r="C422" s="127" t="s">
        <v>1047</v>
      </c>
      <c r="D422" s="128" t="s">
        <v>1661</v>
      </c>
      <c r="E422" s="132" t="s">
        <v>544</v>
      </c>
      <c r="F422" s="130" t="s">
        <v>1047</v>
      </c>
      <c r="G422" s="128" t="s">
        <v>599</v>
      </c>
      <c r="H422" s="131" t="str">
        <f>IF(OR(AND('CE8'!Z40="",'CE8'!AA40=""),AND('CE8'!Z43="",'CE8'!AA43=""),AND('CE8'!Z46="",'CE8'!AA46=""),AND('CE8'!AA40="X",'CE8'!AA43="X",'CE8'!AA46="X"),AND('CE8'!AA40="Q",'CE8'!AA43="Q",'CE8'!AA46="Q"),OR('CE8'!AA40="M",'CE8'!AA43="M",'CE8'!AA46="M")),"",SUM('CE8'!Z40,'CE8'!Z43,'CE8'!Z46))</f>
        <v/>
      </c>
      <c r="I422" s="131" t="str">
        <f>IF(AND(OR(AND('CE8'!AA40="Q",'CE8'!AA43="Q",'CE8'!AA46="Q"),AND('CE8'!AA40="X",'CE8'!AA43="X",'CE8'!AA46="X")),SUM('CE8'!Z40,'CE8'!Z43,'CE8'!Z46)=0,ISNUMBER('CE8'!Z49)),"",IF(OR('CE8'!AA40="M",'CE8'!AA43="M",'CE8'!AA46="M"),"M",IF(AND('CE8'!AA40='CE8'!AA43,'CE8'!AA40='CE8'!AA46,OR('CE8'!AA40="X",'CE8'!AA40="W",'CE8'!AA40="Q",'CE8'!AA40="U",'CE8'!AA40="Z")),UPPER('CE8'!AA40),"")))</f>
        <v/>
      </c>
      <c r="J422" s="132" t="s">
        <v>544</v>
      </c>
      <c r="K422" s="131" t="str">
        <f>IF(AND(ISBLANK('CE8'!Z49),$L$422&lt;&gt;"Z"),"",'CE8'!Z49)</f>
        <v/>
      </c>
      <c r="L422" s="131" t="str">
        <f>IF(ISBLANK('CE8'!AA49),"",'CE8'!AA49)</f>
        <v/>
      </c>
      <c r="M422" s="133" t="str">
        <f t="shared" si="6"/>
        <v>OK</v>
      </c>
      <c r="N422" s="134"/>
    </row>
    <row r="423" spans="1:14" x14ac:dyDescent="0.25">
      <c r="A423" s="125" t="s">
        <v>1813</v>
      </c>
      <c r="B423" s="126" t="s">
        <v>1662</v>
      </c>
      <c r="C423" s="127" t="s">
        <v>1047</v>
      </c>
      <c r="D423" s="128" t="s">
        <v>1663</v>
      </c>
      <c r="E423" s="132" t="s">
        <v>544</v>
      </c>
      <c r="F423" s="130" t="s">
        <v>1047</v>
      </c>
      <c r="G423" s="128" t="s">
        <v>1139</v>
      </c>
      <c r="H423" s="131" t="str">
        <f>IF(OR(AND('CE8'!Z41="",'CE8'!AA41=""),AND('CE8'!Z44="",'CE8'!AA44=""),AND('CE8'!Z47="",'CE8'!AA47=""),AND('CE8'!AA41="X",'CE8'!AA44="X",'CE8'!AA47="X"),AND('CE8'!AA41="Q",'CE8'!AA44="Q",'CE8'!AA47="Q"),OR('CE8'!AA41="M",'CE8'!AA44="M",'CE8'!AA47="M")),"",SUM('CE8'!Z41,'CE8'!Z44,'CE8'!Z47))</f>
        <v/>
      </c>
      <c r="I423" s="131" t="str">
        <f>IF(AND(OR(AND('CE8'!AA41="Q",'CE8'!AA44="Q",'CE8'!AA47="Q"),AND('CE8'!AA41="X",'CE8'!AA44="X",'CE8'!AA47="X")),SUM('CE8'!Z41,'CE8'!Z44,'CE8'!Z47)=0,ISNUMBER('CE8'!Z50)),"",IF(OR('CE8'!AA41="M",'CE8'!AA44="M",'CE8'!AA47="M"),"M",IF(AND('CE8'!AA41='CE8'!AA44,'CE8'!AA41='CE8'!AA47,OR('CE8'!AA41="X",'CE8'!AA41="W",'CE8'!AA41="Q",'CE8'!AA41="U",'CE8'!AA41="Z")),UPPER('CE8'!AA41),"")))</f>
        <v/>
      </c>
      <c r="J423" s="132" t="s">
        <v>544</v>
      </c>
      <c r="K423" s="131" t="str">
        <f>IF(AND(ISBLANK('CE8'!Z50),$L$423&lt;&gt;"Z"),"",'CE8'!Z50)</f>
        <v/>
      </c>
      <c r="L423" s="131" t="str">
        <f>IF(ISBLANK('CE8'!AA50),"",'CE8'!AA50)</f>
        <v/>
      </c>
      <c r="M423" s="133" t="str">
        <f t="shared" si="6"/>
        <v>OK</v>
      </c>
      <c r="N423" s="134"/>
    </row>
    <row r="424" spans="1:14" x14ac:dyDescent="0.25">
      <c r="A424" s="125" t="s">
        <v>1813</v>
      </c>
      <c r="B424" s="126" t="s">
        <v>1664</v>
      </c>
      <c r="C424" s="127" t="s">
        <v>1057</v>
      </c>
      <c r="D424" s="128" t="s">
        <v>1379</v>
      </c>
      <c r="E424" s="132" t="s">
        <v>544</v>
      </c>
      <c r="F424" s="130" t="s">
        <v>1057</v>
      </c>
      <c r="G424" s="128" t="s">
        <v>575</v>
      </c>
      <c r="H424" s="131" t="str">
        <f>IF(OR(SUMPRODUCT(--('CE9'!T13:'CE9'!T15=""),--('CE9'!U13:'CE9'!U15=""))&gt;0,COUNTIF('CE9'!U13:'CE9'!U15,"X")=3,COUNTIF('CE9'!U13:'CE9'!U15,"Q")=3,COUNTIF('CE9'!U13:'CE9'!U15,"M")&gt;0),"",SUM('CE9'!T13:'CE9'!T15))</f>
        <v/>
      </c>
      <c r="I424" s="131" t="str">
        <f>IF(AND(OR(COUNTIF('CE9'!U13:'CE9'!U15,"Q")=3,COUNTIF('CE9'!U13:'CE9'!U15,"X")=3),SUM('CE9'!T13:'CE9'!T15)=0,ISNUMBER('CE9'!T16)),"",IF(COUNTIF('CE9'!U13:'CE9'!U15,"M")&gt;0,"M",IF(AND(COUNTIF('CE9'!U13:'CE9'!U15,'CE9'!U13)=3,OR('CE9'!U13="X",'CE9'!U13="W",'CE9'!U13="Q",'CE9'!U13="U",'CE9'!U13="Z")),UPPER('CE9'!U13),"")))</f>
        <v/>
      </c>
      <c r="J424" s="132" t="s">
        <v>544</v>
      </c>
      <c r="K424" s="131" t="str">
        <f>IF(AND(ISBLANK('CE9'!T16),$L$424&lt;&gt;"Z"),"",'CE9'!T16)</f>
        <v/>
      </c>
      <c r="L424" s="131" t="str">
        <f>IF(ISBLANK('CE9'!U16),"",'CE9'!U16)</f>
        <v/>
      </c>
      <c r="M424" s="133" t="str">
        <f t="shared" si="6"/>
        <v>OK</v>
      </c>
      <c r="N424" s="134"/>
    </row>
    <row r="425" spans="1:14" x14ac:dyDescent="0.25">
      <c r="A425" s="125" t="s">
        <v>1813</v>
      </c>
      <c r="B425" s="126" t="s">
        <v>1665</v>
      </c>
      <c r="C425" s="127" t="s">
        <v>1057</v>
      </c>
      <c r="D425" s="128" t="s">
        <v>1666</v>
      </c>
      <c r="E425" s="132" t="s">
        <v>544</v>
      </c>
      <c r="F425" s="130" t="s">
        <v>1057</v>
      </c>
      <c r="G425" s="128" t="s">
        <v>547</v>
      </c>
      <c r="H425" s="131" t="str">
        <f>IF(OR(SUMPRODUCT(--('CE9'!T18:'CE9'!T20=""),--('CE9'!U18:'CE9'!U20=""))&gt;0,COUNTIF('CE9'!U18:'CE9'!U20,"X")=3,COUNTIF('CE9'!U18:'CE9'!U20,"Q")=3,COUNTIF('CE9'!U18:'CE9'!U20,"M")&gt;0),"",SUM('CE9'!T18:'CE9'!T20))</f>
        <v/>
      </c>
      <c r="I425" s="131" t="str">
        <f>IF(AND(OR(COUNTIF('CE9'!U18:'CE9'!U20,"Q")=3,COUNTIF('CE9'!U18:'CE9'!U20,"X")=3),SUM('CE9'!T18:'CE9'!T20)=0,ISNUMBER('CE9'!T21)),"",IF(COUNTIF('CE9'!U18:'CE9'!U20,"M")&gt;0,"M",IF(AND(COUNTIF('CE9'!U18:'CE9'!U20,'CE9'!U18)=3,OR('CE9'!U18="X",'CE9'!U18="W",'CE9'!U18="Q",'CE9'!U18="U",'CE9'!U18="Z")),UPPER('CE9'!U18),"")))</f>
        <v/>
      </c>
      <c r="J425" s="132" t="s">
        <v>544</v>
      </c>
      <c r="K425" s="131" t="str">
        <f>IF(AND(ISBLANK('CE9'!T21),$L$425&lt;&gt;"Z"),"",'CE9'!T21)</f>
        <v/>
      </c>
      <c r="L425" s="131" t="str">
        <f>IF(ISBLANK('CE9'!U21),"",'CE9'!U21)</f>
        <v/>
      </c>
      <c r="M425" s="133" t="str">
        <f t="shared" si="6"/>
        <v>OK</v>
      </c>
      <c r="N425" s="134"/>
    </row>
    <row r="426" spans="1:14" x14ac:dyDescent="0.25">
      <c r="A426" s="125" t="s">
        <v>1813</v>
      </c>
      <c r="B426" s="126" t="s">
        <v>1667</v>
      </c>
      <c r="C426" s="127" t="s">
        <v>1057</v>
      </c>
      <c r="D426" s="128" t="s">
        <v>1668</v>
      </c>
      <c r="E426" s="132" t="s">
        <v>544</v>
      </c>
      <c r="F426" s="130" t="s">
        <v>1057</v>
      </c>
      <c r="G426" s="128" t="s">
        <v>550</v>
      </c>
      <c r="H426" s="131" t="str">
        <f>IF(OR(SUMPRODUCT(--('CE9'!T23:'CE9'!T25=""),--('CE9'!U23:'CE9'!U25=""))&gt;0,COUNTIF('CE9'!U23:'CE9'!U25,"X")=3,COUNTIF('CE9'!U23:'CE9'!U25,"Q")=3,COUNTIF('CE9'!U23:'CE9'!U25,"M")&gt;0),"",SUM('CE9'!T23:'CE9'!T25))</f>
        <v/>
      </c>
      <c r="I426" s="131" t="str">
        <f>IF(AND(OR(COUNTIF('CE9'!U23:'CE9'!U25,"Q")=3,COUNTIF('CE9'!U23:'CE9'!U25,"X")=3),SUM('CE9'!T23:'CE9'!T25)=0,ISNUMBER('CE9'!T26)),"",IF(COUNTIF('CE9'!U23:'CE9'!U25,"M")&gt;0,"M",IF(AND(COUNTIF('CE9'!U23:'CE9'!U25,'CE9'!U23)=3,OR('CE9'!U23="X",'CE9'!U23="W",'CE9'!U23="Q",'CE9'!U23="U",'CE9'!U23="Z")),UPPER('CE9'!U23),"")))</f>
        <v/>
      </c>
      <c r="J426" s="132" t="s">
        <v>544</v>
      </c>
      <c r="K426" s="131" t="str">
        <f>IF(AND(ISBLANK('CE9'!T26),$L$426&lt;&gt;"Z"),"",'CE9'!T26)</f>
        <v/>
      </c>
      <c r="L426" s="131" t="str">
        <f>IF(ISBLANK('CE9'!U26),"",'CE9'!U26)</f>
        <v/>
      </c>
      <c r="M426" s="133" t="str">
        <f t="shared" si="6"/>
        <v>OK</v>
      </c>
      <c r="N426" s="134"/>
    </row>
    <row r="427" spans="1:14" x14ac:dyDescent="0.25">
      <c r="A427" s="125" t="s">
        <v>1813</v>
      </c>
      <c r="B427" s="126" t="s">
        <v>1669</v>
      </c>
      <c r="C427" s="127" t="s">
        <v>1057</v>
      </c>
      <c r="D427" s="128" t="s">
        <v>1670</v>
      </c>
      <c r="E427" s="132" t="s">
        <v>544</v>
      </c>
      <c r="F427" s="130" t="s">
        <v>1057</v>
      </c>
      <c r="G427" s="128" t="s">
        <v>552</v>
      </c>
      <c r="H427" s="131" t="str">
        <f>IF(OR(SUMPRODUCT(--('CE9'!T28:'CE9'!T30=""),--('CE9'!U28:'CE9'!U30=""))&gt;0,COUNTIF('CE9'!U28:'CE9'!U30,"X")=3,COUNTIF('CE9'!U28:'CE9'!U30,"Q")=3,COUNTIF('CE9'!U28:'CE9'!U30,"M")&gt;0),"",SUM('CE9'!T28:'CE9'!T30))</f>
        <v/>
      </c>
      <c r="I427" s="131" t="str">
        <f>IF(AND(OR(COUNTIF('CE9'!U28:'CE9'!U30,"Q")=3,COUNTIF('CE9'!U28:'CE9'!U30,"X")=3),SUM('CE9'!T28:'CE9'!T30)=0,ISNUMBER('CE9'!T31)),"",IF(COUNTIF('CE9'!U28:'CE9'!U30,"M")&gt;0,"M",IF(AND(COUNTIF('CE9'!U28:'CE9'!U30,'CE9'!U28)=3,OR('CE9'!U28="X",'CE9'!U28="W",'CE9'!U28="Q",'CE9'!U28="U",'CE9'!U28="Z")),UPPER('CE9'!U28),"")))</f>
        <v/>
      </c>
      <c r="J427" s="132" t="s">
        <v>544</v>
      </c>
      <c r="K427" s="131" t="str">
        <f>IF(AND(ISBLANK('CE9'!T31),$L$427&lt;&gt;"Z"),"",'CE9'!T31)</f>
        <v/>
      </c>
      <c r="L427" s="131" t="str">
        <f>IF(ISBLANK('CE9'!U31),"",'CE9'!U31)</f>
        <v/>
      </c>
      <c r="M427" s="133" t="str">
        <f t="shared" si="6"/>
        <v>OK</v>
      </c>
      <c r="N427" s="134"/>
    </row>
    <row r="428" spans="1:14" x14ac:dyDescent="0.25">
      <c r="A428" s="125" t="s">
        <v>1813</v>
      </c>
      <c r="B428" s="126" t="s">
        <v>1671</v>
      </c>
      <c r="C428" s="127" t="s">
        <v>1057</v>
      </c>
      <c r="D428" s="128" t="s">
        <v>1385</v>
      </c>
      <c r="E428" s="132" t="s">
        <v>544</v>
      </c>
      <c r="F428" s="130" t="s">
        <v>1057</v>
      </c>
      <c r="G428" s="128" t="s">
        <v>576</v>
      </c>
      <c r="H428" s="131" t="str">
        <f>IF(OR(SUMPRODUCT(--('CE9'!W13:'CE9'!W15=""),--('CE9'!X13:'CE9'!X15=""))&gt;0,COUNTIF('CE9'!X13:'CE9'!X15,"X")=3,COUNTIF('CE9'!X13:'CE9'!X15,"Q")=3,COUNTIF('CE9'!X13:'CE9'!X15,"M")&gt;0),"",SUM('CE9'!W13:'CE9'!W15))</f>
        <v/>
      </c>
      <c r="I428" s="131" t="str">
        <f>IF(AND(OR(COUNTIF('CE9'!X13:'CE9'!X15,"Q")=3,COUNTIF('CE9'!X13:'CE9'!X15,"X")=3),SUM('CE9'!W13:'CE9'!W15)=0,ISNUMBER('CE9'!W16)),"",IF(COUNTIF('CE9'!X13:'CE9'!X15,"M")&gt;0,"M",IF(AND(COUNTIF('CE9'!X13:'CE9'!X15,'CE9'!X13)=3,OR('CE9'!X13="X",'CE9'!X13="W",'CE9'!X13="Q",'CE9'!X13="U",'CE9'!X13="Z")),UPPER('CE9'!X13),"")))</f>
        <v/>
      </c>
      <c r="J428" s="132" t="s">
        <v>544</v>
      </c>
      <c r="K428" s="131" t="str">
        <f>IF(AND(ISBLANK('CE9'!W16),$L$428&lt;&gt;"Z"),"",'CE9'!W16)</f>
        <v/>
      </c>
      <c r="L428" s="131" t="str">
        <f>IF(ISBLANK('CE9'!X16),"",'CE9'!X16)</f>
        <v/>
      </c>
      <c r="M428" s="133" t="str">
        <f t="shared" si="6"/>
        <v>OK</v>
      </c>
      <c r="N428" s="134"/>
    </row>
    <row r="429" spans="1:14" x14ac:dyDescent="0.25">
      <c r="A429" s="125" t="s">
        <v>1813</v>
      </c>
      <c r="B429" s="126" t="s">
        <v>1672</v>
      </c>
      <c r="C429" s="127" t="s">
        <v>1057</v>
      </c>
      <c r="D429" s="128" t="s">
        <v>1673</v>
      </c>
      <c r="E429" s="132" t="s">
        <v>544</v>
      </c>
      <c r="F429" s="130" t="s">
        <v>1057</v>
      </c>
      <c r="G429" s="128" t="s">
        <v>558</v>
      </c>
      <c r="H429" s="131" t="str">
        <f>IF(OR(SUMPRODUCT(--('CE9'!W18:'CE9'!W20=""),--('CE9'!X18:'CE9'!X20=""))&gt;0,COUNTIF('CE9'!X18:'CE9'!X20,"X")=3,COUNTIF('CE9'!X18:'CE9'!X20,"Q")=3,COUNTIF('CE9'!X18:'CE9'!X20,"M")&gt;0),"",SUM('CE9'!W18:'CE9'!W20))</f>
        <v/>
      </c>
      <c r="I429" s="131" t="str">
        <f>IF(AND(OR(COUNTIF('CE9'!X18:'CE9'!X20,"Q")=3,COUNTIF('CE9'!X18:'CE9'!X20,"X")=3),SUM('CE9'!W18:'CE9'!W20)=0,ISNUMBER('CE9'!W21)),"",IF(COUNTIF('CE9'!X18:'CE9'!X20,"M")&gt;0,"M",IF(AND(COUNTIF('CE9'!X18:'CE9'!X20,'CE9'!X18)=3,OR('CE9'!X18="X",'CE9'!X18="W",'CE9'!X18="Q",'CE9'!X18="U",'CE9'!X18="Z")),UPPER('CE9'!X18),"")))</f>
        <v/>
      </c>
      <c r="J429" s="132" t="s">
        <v>544</v>
      </c>
      <c r="K429" s="131" t="str">
        <f>IF(AND(ISBLANK('CE9'!W21),$L$429&lt;&gt;"Z"),"",'CE9'!W21)</f>
        <v/>
      </c>
      <c r="L429" s="131" t="str">
        <f>IF(ISBLANK('CE9'!X21),"",'CE9'!X21)</f>
        <v/>
      </c>
      <c r="M429" s="133" t="str">
        <f t="shared" si="6"/>
        <v>OK</v>
      </c>
      <c r="N429" s="134"/>
    </row>
    <row r="430" spans="1:14" x14ac:dyDescent="0.25">
      <c r="A430" s="125" t="s">
        <v>1813</v>
      </c>
      <c r="B430" s="126" t="s">
        <v>1674</v>
      </c>
      <c r="C430" s="127" t="s">
        <v>1057</v>
      </c>
      <c r="D430" s="128" t="s">
        <v>1675</v>
      </c>
      <c r="E430" s="132" t="s">
        <v>544</v>
      </c>
      <c r="F430" s="130" t="s">
        <v>1057</v>
      </c>
      <c r="G430" s="128" t="s">
        <v>986</v>
      </c>
      <c r="H430" s="131" t="str">
        <f>IF(OR(SUMPRODUCT(--('CE9'!W23:'CE9'!W25=""),--('CE9'!X23:'CE9'!X25=""))&gt;0,COUNTIF('CE9'!X23:'CE9'!X25,"X")=3,COUNTIF('CE9'!X23:'CE9'!X25,"Q")=3,COUNTIF('CE9'!X23:'CE9'!X25,"M")&gt;0),"",SUM('CE9'!W23:'CE9'!W25))</f>
        <v/>
      </c>
      <c r="I430" s="131" t="str">
        <f>IF(AND(OR(COUNTIF('CE9'!X23:'CE9'!X25,"Q")=3,COUNTIF('CE9'!X23:'CE9'!X25,"X")=3),SUM('CE9'!W23:'CE9'!W25)=0,ISNUMBER('CE9'!W26)),"",IF(COUNTIF('CE9'!X23:'CE9'!X25,"M")&gt;0,"M",IF(AND(COUNTIF('CE9'!X23:'CE9'!X25,'CE9'!X23)=3,OR('CE9'!X23="X",'CE9'!X23="W",'CE9'!X23="Q",'CE9'!X23="U",'CE9'!X23="Z")),UPPER('CE9'!X23),"")))</f>
        <v/>
      </c>
      <c r="J430" s="132" t="s">
        <v>544</v>
      </c>
      <c r="K430" s="131" t="str">
        <f>IF(AND(ISBLANK('CE9'!W26),$L$430&lt;&gt;"Z"),"",'CE9'!W26)</f>
        <v/>
      </c>
      <c r="L430" s="131" t="str">
        <f>IF(ISBLANK('CE9'!X26),"",'CE9'!X26)</f>
        <v/>
      </c>
      <c r="M430" s="133" t="str">
        <f t="shared" si="6"/>
        <v>OK</v>
      </c>
      <c r="N430" s="134"/>
    </row>
    <row r="431" spans="1:14" x14ac:dyDescent="0.25">
      <c r="A431" s="125" t="s">
        <v>1813</v>
      </c>
      <c r="B431" s="126" t="s">
        <v>1676</v>
      </c>
      <c r="C431" s="127" t="s">
        <v>1057</v>
      </c>
      <c r="D431" s="128" t="s">
        <v>1677</v>
      </c>
      <c r="E431" s="132" t="s">
        <v>544</v>
      </c>
      <c r="F431" s="130" t="s">
        <v>1057</v>
      </c>
      <c r="G431" s="128" t="s">
        <v>559</v>
      </c>
      <c r="H431" s="131" t="str">
        <f>IF(OR(SUMPRODUCT(--('CE9'!W28:'CE9'!W30=""),--('CE9'!X28:'CE9'!X30=""))&gt;0,COUNTIF('CE9'!X28:'CE9'!X30,"X")=3,COUNTIF('CE9'!X28:'CE9'!X30,"Q")=3,COUNTIF('CE9'!X28:'CE9'!X30,"M")&gt;0),"",SUM('CE9'!W28:'CE9'!W30))</f>
        <v/>
      </c>
      <c r="I431" s="131" t="str">
        <f>IF(AND(OR(COUNTIF('CE9'!X28:'CE9'!X30,"Q")=3,COUNTIF('CE9'!X28:'CE9'!X30,"X")=3),SUM('CE9'!W28:'CE9'!W30)=0,ISNUMBER('CE9'!W31)),"",IF(COUNTIF('CE9'!X28:'CE9'!X30,"M")&gt;0,"M",IF(AND(COUNTIF('CE9'!X28:'CE9'!X30,'CE9'!X28)=3,OR('CE9'!X28="X",'CE9'!X28="W",'CE9'!X28="Q",'CE9'!X28="U",'CE9'!X28="Z")),UPPER('CE9'!X28),"")))</f>
        <v/>
      </c>
      <c r="J431" s="132" t="s">
        <v>544</v>
      </c>
      <c r="K431" s="131" t="str">
        <f>IF(AND(ISBLANK('CE9'!W31),$L$431&lt;&gt;"Z"),"",'CE9'!W31)</f>
        <v/>
      </c>
      <c r="L431" s="131" t="str">
        <f>IF(ISBLANK('CE9'!X31),"",'CE9'!X31)</f>
        <v/>
      </c>
      <c r="M431" s="133" t="str">
        <f t="shared" si="6"/>
        <v>OK</v>
      </c>
      <c r="N431" s="134"/>
    </row>
    <row r="432" spans="1:14" x14ac:dyDescent="0.25">
      <c r="A432" s="125" t="s">
        <v>1813</v>
      </c>
      <c r="B432" s="126" t="s">
        <v>1678</v>
      </c>
      <c r="C432" s="127" t="s">
        <v>1057</v>
      </c>
      <c r="D432" s="128" t="s">
        <v>1397</v>
      </c>
      <c r="E432" s="132" t="s">
        <v>544</v>
      </c>
      <c r="F432" s="130" t="s">
        <v>1057</v>
      </c>
      <c r="G432" s="128" t="s">
        <v>577</v>
      </c>
      <c r="H432" s="131" t="str">
        <f>IF(OR(SUMPRODUCT(--('CE9'!Z13:'CE9'!Z15=""),--('CE9'!AA13:'CE9'!AA15=""))&gt;0,COUNTIF('CE9'!AA13:'CE9'!AA15,"X")=3,COUNTIF('CE9'!AA13:'CE9'!AA15,"Q")=3,COUNTIF('CE9'!AA13:'CE9'!AA15,"M")&gt;0),"",SUM('CE9'!Z13:'CE9'!Z15))</f>
        <v/>
      </c>
      <c r="I432" s="131" t="str">
        <f>IF(AND(OR(COUNTIF('CE9'!AA13:'CE9'!AA15,"Q")=3,COUNTIF('CE9'!AA13:'CE9'!AA15,"X")=3),SUM('CE9'!Z13:'CE9'!Z15)=0,ISNUMBER('CE9'!Z16)),"",IF(COUNTIF('CE9'!AA13:'CE9'!AA15,"M")&gt;0,"M",IF(AND(COUNTIF('CE9'!AA13:'CE9'!AA15,'CE9'!AA13)=3,OR('CE9'!AA13="X",'CE9'!AA13="W",'CE9'!AA13="Q",'CE9'!AA13="U",'CE9'!AA13="Z")),UPPER('CE9'!AA13),"")))</f>
        <v/>
      </c>
      <c r="J432" s="132" t="s">
        <v>544</v>
      </c>
      <c r="K432" s="131" t="str">
        <f>IF(AND(ISBLANK('CE9'!Z16),$L$432&lt;&gt;"Z"),"",'CE9'!Z16)</f>
        <v/>
      </c>
      <c r="L432" s="131" t="str">
        <f>IF(ISBLANK('CE9'!AA16),"",'CE9'!AA16)</f>
        <v/>
      </c>
      <c r="M432" s="133" t="str">
        <f t="shared" si="6"/>
        <v>OK</v>
      </c>
      <c r="N432" s="134"/>
    </row>
    <row r="433" spans="1:14" x14ac:dyDescent="0.25">
      <c r="A433" s="125" t="s">
        <v>1813</v>
      </c>
      <c r="B433" s="126" t="s">
        <v>1679</v>
      </c>
      <c r="C433" s="127" t="s">
        <v>1057</v>
      </c>
      <c r="D433" s="128" t="s">
        <v>1680</v>
      </c>
      <c r="E433" s="132" t="s">
        <v>544</v>
      </c>
      <c r="F433" s="130" t="s">
        <v>1057</v>
      </c>
      <c r="G433" s="128" t="s">
        <v>565</v>
      </c>
      <c r="H433" s="131" t="str">
        <f>IF(OR(SUMPRODUCT(--('CE9'!Z18:'CE9'!Z20=""),--('CE9'!AA18:'CE9'!AA20=""))&gt;0,COUNTIF('CE9'!AA18:'CE9'!AA20,"X")=3,COUNTIF('CE9'!AA18:'CE9'!AA20,"Q")=3,COUNTIF('CE9'!AA18:'CE9'!AA20,"M")&gt;0),"",SUM('CE9'!Z18:'CE9'!Z20))</f>
        <v/>
      </c>
      <c r="I433" s="131" t="str">
        <f>IF(AND(OR(COUNTIF('CE9'!AA18:'CE9'!AA20,"Q")=3,COUNTIF('CE9'!AA18:'CE9'!AA20,"X")=3),SUM('CE9'!Z18:'CE9'!Z20)=0,ISNUMBER('CE9'!Z21)),"",IF(COUNTIF('CE9'!AA18:'CE9'!AA20,"M")&gt;0,"M",IF(AND(COUNTIF('CE9'!AA18:'CE9'!AA20,'CE9'!AA18)=3,OR('CE9'!AA18="X",'CE9'!AA18="W",'CE9'!AA18="Q",'CE9'!AA18="U",'CE9'!AA18="Z")),UPPER('CE9'!AA18),"")))</f>
        <v/>
      </c>
      <c r="J433" s="132" t="s">
        <v>544</v>
      </c>
      <c r="K433" s="131" t="str">
        <f>IF(AND(ISBLANK('CE9'!Z21),$L$433&lt;&gt;"Z"),"",'CE9'!Z21)</f>
        <v/>
      </c>
      <c r="L433" s="131" t="str">
        <f>IF(ISBLANK('CE9'!AA21),"",'CE9'!AA21)</f>
        <v/>
      </c>
      <c r="M433" s="133" t="str">
        <f t="shared" si="6"/>
        <v>OK</v>
      </c>
      <c r="N433" s="134"/>
    </row>
    <row r="434" spans="1:14" x14ac:dyDescent="0.25">
      <c r="A434" s="125" t="s">
        <v>1813</v>
      </c>
      <c r="B434" s="126" t="s">
        <v>1681</v>
      </c>
      <c r="C434" s="127" t="s">
        <v>1057</v>
      </c>
      <c r="D434" s="128" t="s">
        <v>1682</v>
      </c>
      <c r="E434" s="132" t="s">
        <v>544</v>
      </c>
      <c r="F434" s="130" t="s">
        <v>1057</v>
      </c>
      <c r="G434" s="128" t="s">
        <v>992</v>
      </c>
      <c r="H434" s="131" t="str">
        <f>IF(OR(SUMPRODUCT(--('CE9'!Z23:'CE9'!Z25=""),--('CE9'!AA23:'CE9'!AA25=""))&gt;0,COUNTIF('CE9'!AA23:'CE9'!AA25,"X")=3,COUNTIF('CE9'!AA23:'CE9'!AA25,"Q")=3,COUNTIF('CE9'!AA23:'CE9'!AA25,"M")&gt;0),"",SUM('CE9'!Z23:'CE9'!Z25))</f>
        <v/>
      </c>
      <c r="I434" s="131" t="str">
        <f>IF(AND(OR(COUNTIF('CE9'!AA23:'CE9'!AA25,"Q")=3,COUNTIF('CE9'!AA23:'CE9'!AA25,"X")=3),SUM('CE9'!Z23:'CE9'!Z25)=0,ISNUMBER('CE9'!Z26)),"",IF(COUNTIF('CE9'!AA23:'CE9'!AA25,"M")&gt;0,"M",IF(AND(COUNTIF('CE9'!AA23:'CE9'!AA25,'CE9'!AA23)=3,OR('CE9'!AA23="X",'CE9'!AA23="W",'CE9'!AA23="Q",'CE9'!AA23="U",'CE9'!AA23="Z")),UPPER('CE9'!AA23),"")))</f>
        <v/>
      </c>
      <c r="J434" s="132" t="s">
        <v>544</v>
      </c>
      <c r="K434" s="131" t="str">
        <f>IF(AND(ISBLANK('CE9'!Z26),$L$434&lt;&gt;"Z"),"",'CE9'!Z26)</f>
        <v/>
      </c>
      <c r="L434" s="131" t="str">
        <f>IF(ISBLANK('CE9'!AA26),"",'CE9'!AA26)</f>
        <v/>
      </c>
      <c r="M434" s="133" t="str">
        <f t="shared" si="6"/>
        <v>OK</v>
      </c>
      <c r="N434" s="134"/>
    </row>
    <row r="435" spans="1:14" x14ac:dyDescent="0.25">
      <c r="A435" s="125" t="s">
        <v>1813</v>
      </c>
      <c r="B435" s="126" t="s">
        <v>1683</v>
      </c>
      <c r="C435" s="127" t="s">
        <v>1057</v>
      </c>
      <c r="D435" s="128" t="s">
        <v>1684</v>
      </c>
      <c r="E435" s="132" t="s">
        <v>544</v>
      </c>
      <c r="F435" s="130" t="s">
        <v>1057</v>
      </c>
      <c r="G435" s="128" t="s">
        <v>566</v>
      </c>
      <c r="H435" s="131" t="str">
        <f>IF(OR(SUMPRODUCT(--('CE9'!Z28:'CE9'!Z30=""),--('CE9'!AA28:'CE9'!AA30=""))&gt;0,COUNTIF('CE9'!AA28:'CE9'!AA30,"X")=3,COUNTIF('CE9'!AA28:'CE9'!AA30,"Q")=3,COUNTIF('CE9'!AA28:'CE9'!AA30,"M")&gt;0),"",SUM('CE9'!Z28:'CE9'!Z30))</f>
        <v/>
      </c>
      <c r="I435" s="131" t="str">
        <f>IF(AND(OR(COUNTIF('CE9'!AA28:'CE9'!AA30,"Q")=3,COUNTIF('CE9'!AA28:'CE9'!AA30,"X")=3),SUM('CE9'!Z28:'CE9'!Z30)=0,ISNUMBER('CE9'!Z31)),"",IF(COUNTIF('CE9'!AA28:'CE9'!AA30,"M")&gt;0,"M",IF(AND(COUNTIF('CE9'!AA28:'CE9'!AA30,'CE9'!AA28)=3,OR('CE9'!AA28="X",'CE9'!AA28="W",'CE9'!AA28="Q",'CE9'!AA28="U",'CE9'!AA28="Z")),UPPER('CE9'!AA28),"")))</f>
        <v/>
      </c>
      <c r="J435" s="132" t="s">
        <v>544</v>
      </c>
      <c r="K435" s="131" t="str">
        <f>IF(AND(ISBLANK('CE9'!Z31),$L$435&lt;&gt;"Z"),"",'CE9'!Z31)</f>
        <v/>
      </c>
      <c r="L435" s="131" t="str">
        <f>IF(ISBLANK('CE9'!AA31),"",'CE9'!AA31)</f>
        <v/>
      </c>
      <c r="M435" s="133" t="str">
        <f t="shared" si="6"/>
        <v>OK</v>
      </c>
      <c r="N435" s="134"/>
    </row>
    <row r="436" spans="1:14" x14ac:dyDescent="0.25">
      <c r="A436" s="125" t="s">
        <v>1813</v>
      </c>
      <c r="B436" s="126" t="s">
        <v>1685</v>
      </c>
      <c r="C436" s="127" t="s">
        <v>1057</v>
      </c>
      <c r="D436" s="128" t="s">
        <v>1420</v>
      </c>
      <c r="E436" s="132" t="s">
        <v>544</v>
      </c>
      <c r="F436" s="130" t="s">
        <v>1057</v>
      </c>
      <c r="G436" s="128" t="s">
        <v>570</v>
      </c>
      <c r="H436" s="131" t="str">
        <f>IF(OR(SUMPRODUCT(--('CE9'!AC13:'CE9'!AC15=""),--('CE9'!AD13:'CE9'!AD15=""))&gt;0,COUNTIF('CE9'!AD13:'CE9'!AD15,"X")=3,COUNTIF('CE9'!AD13:'CE9'!AD15,"Q")=3,COUNTIF('CE9'!AD13:'CE9'!AD15,"M")&gt;0),"",SUM('CE9'!AC13:'CE9'!AC15))</f>
        <v/>
      </c>
      <c r="I436" s="131" t="str">
        <f>IF(AND(OR(COUNTIF('CE9'!AD13:'CE9'!AD15,"Q")=3,COUNTIF('CE9'!AD13:'CE9'!AD15,"X")=3),SUM('CE9'!AC13:'CE9'!AC15)=0,ISNUMBER('CE9'!AC16)),"",IF(COUNTIF('CE9'!AD13:'CE9'!AD15,"M")&gt;0,"M",IF(AND(COUNTIF('CE9'!AD13:'CE9'!AD15,'CE9'!AD13)=3,OR('CE9'!AD13="X",'CE9'!AD13="W",'CE9'!AD13="Q",'CE9'!AD13="U",'CE9'!AD13="Z")),UPPER('CE9'!AD13),"")))</f>
        <v/>
      </c>
      <c r="J436" s="132" t="s">
        <v>544</v>
      </c>
      <c r="K436" s="131" t="str">
        <f>IF(AND(ISBLANK('CE9'!AC16),$L$436&lt;&gt;"Z"),"",'CE9'!AC16)</f>
        <v/>
      </c>
      <c r="L436" s="131" t="str">
        <f>IF(ISBLANK('CE9'!AD16),"",'CE9'!AD16)</f>
        <v/>
      </c>
      <c r="M436" s="133" t="str">
        <f t="shared" si="6"/>
        <v>OK</v>
      </c>
      <c r="N436" s="134"/>
    </row>
    <row r="437" spans="1:14" x14ac:dyDescent="0.25">
      <c r="A437" s="125" t="s">
        <v>1813</v>
      </c>
      <c r="B437" s="126" t="s">
        <v>1686</v>
      </c>
      <c r="C437" s="127" t="s">
        <v>1057</v>
      </c>
      <c r="D437" s="128" t="s">
        <v>1687</v>
      </c>
      <c r="E437" s="132" t="s">
        <v>544</v>
      </c>
      <c r="F437" s="130" t="s">
        <v>1057</v>
      </c>
      <c r="G437" s="128" t="s">
        <v>1146</v>
      </c>
      <c r="H437" s="131" t="str">
        <f>IF(OR(SUMPRODUCT(--('CE9'!AC18:'CE9'!AC20=""),--('CE9'!AD18:'CE9'!AD20=""))&gt;0,COUNTIF('CE9'!AD18:'CE9'!AD20,"X")=3,COUNTIF('CE9'!AD18:'CE9'!AD20,"Q")=3,COUNTIF('CE9'!AD18:'CE9'!AD20,"M")&gt;0),"",SUM('CE9'!AC18:'CE9'!AC20))</f>
        <v/>
      </c>
      <c r="I437" s="131" t="str">
        <f>IF(AND(OR(COUNTIF('CE9'!AD18:'CE9'!AD20,"Q")=3,COUNTIF('CE9'!AD18:'CE9'!AD20,"X")=3),SUM('CE9'!AC18:'CE9'!AC20)=0,ISNUMBER('CE9'!AC21)),"",IF(COUNTIF('CE9'!AD18:'CE9'!AD20,"M")&gt;0,"M",IF(AND(COUNTIF('CE9'!AD18:'CE9'!AD20,'CE9'!AD18)=3,OR('CE9'!AD18="X",'CE9'!AD18="W",'CE9'!AD18="Q",'CE9'!AD18="U",'CE9'!AD18="Z")),UPPER('CE9'!AD18),"")))</f>
        <v/>
      </c>
      <c r="J437" s="132" t="s">
        <v>544</v>
      </c>
      <c r="K437" s="131" t="str">
        <f>IF(AND(ISBLANK('CE9'!AC21),$L$437&lt;&gt;"Z"),"",'CE9'!AC21)</f>
        <v/>
      </c>
      <c r="L437" s="131" t="str">
        <f>IF(ISBLANK('CE9'!AD21),"",'CE9'!AD21)</f>
        <v/>
      </c>
      <c r="M437" s="133" t="str">
        <f t="shared" si="6"/>
        <v>OK</v>
      </c>
      <c r="N437" s="134"/>
    </row>
    <row r="438" spans="1:14" x14ac:dyDescent="0.25">
      <c r="A438" s="125" t="s">
        <v>1813</v>
      </c>
      <c r="B438" s="126" t="s">
        <v>1688</v>
      </c>
      <c r="C438" s="127" t="s">
        <v>1057</v>
      </c>
      <c r="D438" s="128" t="s">
        <v>1689</v>
      </c>
      <c r="E438" s="132" t="s">
        <v>544</v>
      </c>
      <c r="F438" s="130" t="s">
        <v>1057</v>
      </c>
      <c r="G438" s="128" t="s">
        <v>974</v>
      </c>
      <c r="H438" s="131" t="str">
        <f>IF(OR(SUMPRODUCT(--('CE9'!AC23:'CE9'!AC25=""),--('CE9'!AD23:'CE9'!AD25=""))&gt;0,COUNTIF('CE9'!AD23:'CE9'!AD25,"X")=3,COUNTIF('CE9'!AD23:'CE9'!AD25,"Q")=3,COUNTIF('CE9'!AD23:'CE9'!AD25,"M")&gt;0),"",SUM('CE9'!AC23:'CE9'!AC25))</f>
        <v/>
      </c>
      <c r="I438" s="131" t="str">
        <f>IF(AND(OR(COUNTIF('CE9'!AD23:'CE9'!AD25,"Q")=3,COUNTIF('CE9'!AD23:'CE9'!AD25,"X")=3),SUM('CE9'!AC23:'CE9'!AC25)=0,ISNUMBER('CE9'!AC26)),"",IF(COUNTIF('CE9'!AD23:'CE9'!AD25,"M")&gt;0,"M",IF(AND(COUNTIF('CE9'!AD23:'CE9'!AD25,'CE9'!AD23)=3,OR('CE9'!AD23="X",'CE9'!AD23="W",'CE9'!AD23="Q",'CE9'!AD23="U",'CE9'!AD23="Z")),UPPER('CE9'!AD23),"")))</f>
        <v/>
      </c>
      <c r="J438" s="132" t="s">
        <v>544</v>
      </c>
      <c r="K438" s="131" t="str">
        <f>IF(AND(ISBLANK('CE9'!AC26),$L$438&lt;&gt;"Z"),"",'CE9'!AC26)</f>
        <v/>
      </c>
      <c r="L438" s="131" t="str">
        <f>IF(ISBLANK('CE9'!AD26),"",'CE9'!AD26)</f>
        <v/>
      </c>
      <c r="M438" s="133" t="str">
        <f t="shared" si="6"/>
        <v>OK</v>
      </c>
      <c r="N438" s="134"/>
    </row>
    <row r="439" spans="1:14" x14ac:dyDescent="0.25">
      <c r="A439" s="125" t="s">
        <v>1813</v>
      </c>
      <c r="B439" s="126" t="s">
        <v>1690</v>
      </c>
      <c r="C439" s="127" t="s">
        <v>1057</v>
      </c>
      <c r="D439" s="128" t="s">
        <v>1691</v>
      </c>
      <c r="E439" s="132" t="s">
        <v>544</v>
      </c>
      <c r="F439" s="130" t="s">
        <v>1057</v>
      </c>
      <c r="G439" s="128" t="s">
        <v>571</v>
      </c>
      <c r="H439" s="131" t="str">
        <f>IF(OR(SUMPRODUCT(--('CE9'!AC28:'CE9'!AC30=""),--('CE9'!AD28:'CE9'!AD30=""))&gt;0,COUNTIF('CE9'!AD28:'CE9'!AD30,"X")=3,COUNTIF('CE9'!AD28:'CE9'!AD30,"Q")=3,COUNTIF('CE9'!AD28:'CE9'!AD30,"M")&gt;0),"",SUM('CE9'!AC28:'CE9'!AC30))</f>
        <v/>
      </c>
      <c r="I439" s="131" t="str">
        <f>IF(AND(OR(COUNTIF('CE9'!AD28:'CE9'!AD30,"Q")=3,COUNTIF('CE9'!AD28:'CE9'!AD30,"X")=3),SUM('CE9'!AC28:'CE9'!AC30)=0,ISNUMBER('CE9'!AC31)),"",IF(COUNTIF('CE9'!AD28:'CE9'!AD30,"M")&gt;0,"M",IF(AND(COUNTIF('CE9'!AD28:'CE9'!AD30,'CE9'!AD28)=3,OR('CE9'!AD28="X",'CE9'!AD28="W",'CE9'!AD28="Q",'CE9'!AD28="U",'CE9'!AD28="Z")),UPPER('CE9'!AD28),"")))</f>
        <v/>
      </c>
      <c r="J439" s="132" t="s">
        <v>544</v>
      </c>
      <c r="K439" s="131" t="str">
        <f>IF(AND(ISBLANK('CE9'!AC31),$L$439&lt;&gt;"Z"),"",'CE9'!AC31)</f>
        <v/>
      </c>
      <c r="L439" s="131" t="str">
        <f>IF(ISBLANK('CE9'!AD31),"",'CE9'!AD31)</f>
        <v/>
      </c>
      <c r="M439" s="133" t="str">
        <f t="shared" si="6"/>
        <v>OK</v>
      </c>
      <c r="N439" s="134"/>
    </row>
    <row r="440" spans="1:14" x14ac:dyDescent="0.25">
      <c r="A440" s="125" t="s">
        <v>1813</v>
      </c>
      <c r="B440" s="126" t="s">
        <v>1692</v>
      </c>
      <c r="C440" s="127" t="s">
        <v>1057</v>
      </c>
      <c r="D440" s="128" t="s">
        <v>1426</v>
      </c>
      <c r="E440" s="132" t="s">
        <v>544</v>
      </c>
      <c r="F440" s="130" t="s">
        <v>1057</v>
      </c>
      <c r="G440" s="128" t="s">
        <v>580</v>
      </c>
      <c r="H440" s="131" t="str">
        <f>IF(OR(SUMPRODUCT(--('CE9'!AF13:'CE9'!AF15=""),--('CE9'!AG13:'CE9'!AG15=""))&gt;0,COUNTIF('CE9'!AG13:'CE9'!AG15,"X")=3,COUNTIF('CE9'!AG13:'CE9'!AG15,"Q")=3,COUNTIF('CE9'!AG13:'CE9'!AG15,"M")&gt;0),"",SUM('CE9'!AF13:'CE9'!AF15))</f>
        <v/>
      </c>
      <c r="I440" s="131" t="str">
        <f>IF(AND(OR(COUNTIF('CE9'!AG13:'CE9'!AG15,"Q")=3,COUNTIF('CE9'!AG13:'CE9'!AG15,"X")=3),SUM('CE9'!AF13:'CE9'!AF15)=0,ISNUMBER('CE9'!AF16)),"",IF(COUNTIF('CE9'!AG13:'CE9'!AG15,"M")&gt;0,"M",IF(AND(COUNTIF('CE9'!AG13:'CE9'!AG15,'CE9'!AG13)=3,OR('CE9'!AG13="X",'CE9'!AG13="W",'CE9'!AG13="Q",'CE9'!AG13="U",'CE9'!AG13="Z")),UPPER('CE9'!AG13),"")))</f>
        <v/>
      </c>
      <c r="J440" s="132" t="s">
        <v>544</v>
      </c>
      <c r="K440" s="131" t="str">
        <f>IF(AND(ISBLANK('CE9'!AF16),$L$440&lt;&gt;"Z"),"",'CE9'!AF16)</f>
        <v/>
      </c>
      <c r="L440" s="131" t="str">
        <f>IF(ISBLANK('CE9'!AG16),"",'CE9'!AG16)</f>
        <v/>
      </c>
      <c r="M440" s="133" t="str">
        <f t="shared" si="6"/>
        <v>OK</v>
      </c>
      <c r="N440" s="134"/>
    </row>
    <row r="441" spans="1:14" x14ac:dyDescent="0.25">
      <c r="A441" s="125" t="s">
        <v>1813</v>
      </c>
      <c r="B441" s="126" t="s">
        <v>1693</v>
      </c>
      <c r="C441" s="127" t="s">
        <v>1057</v>
      </c>
      <c r="D441" s="128" t="s">
        <v>1694</v>
      </c>
      <c r="E441" s="132" t="s">
        <v>544</v>
      </c>
      <c r="F441" s="130" t="s">
        <v>1057</v>
      </c>
      <c r="G441" s="128" t="s">
        <v>1151</v>
      </c>
      <c r="H441" s="131" t="str">
        <f>IF(OR(SUMPRODUCT(--('CE9'!AF18:'CE9'!AF20=""),--('CE9'!AG18:'CE9'!AG20=""))&gt;0,COUNTIF('CE9'!AG18:'CE9'!AG20,"X")=3,COUNTIF('CE9'!AG18:'CE9'!AG20,"Q")=3,COUNTIF('CE9'!AG18:'CE9'!AG20,"M")&gt;0),"",SUM('CE9'!AF18:'CE9'!AF20))</f>
        <v/>
      </c>
      <c r="I441" s="131" t="str">
        <f>IF(AND(OR(COUNTIF('CE9'!AG18:'CE9'!AG20,"Q")=3,COUNTIF('CE9'!AG18:'CE9'!AG20,"X")=3),SUM('CE9'!AF18:'CE9'!AF20)=0,ISNUMBER('CE9'!AF21)),"",IF(COUNTIF('CE9'!AG18:'CE9'!AG20,"M")&gt;0,"M",IF(AND(COUNTIF('CE9'!AG18:'CE9'!AG20,'CE9'!AG18)=3,OR('CE9'!AG18="X",'CE9'!AG18="W",'CE9'!AG18="Q",'CE9'!AG18="U",'CE9'!AG18="Z")),UPPER('CE9'!AG18),"")))</f>
        <v/>
      </c>
      <c r="J441" s="132" t="s">
        <v>544</v>
      </c>
      <c r="K441" s="131" t="str">
        <f>IF(AND(ISBLANK('CE9'!AF21),$L$441&lt;&gt;"Z"),"",'CE9'!AF21)</f>
        <v/>
      </c>
      <c r="L441" s="131" t="str">
        <f>IF(ISBLANK('CE9'!AG21),"",'CE9'!AG21)</f>
        <v/>
      </c>
      <c r="M441" s="133" t="str">
        <f t="shared" si="6"/>
        <v>OK</v>
      </c>
      <c r="N441" s="134"/>
    </row>
    <row r="442" spans="1:14" x14ac:dyDescent="0.25">
      <c r="A442" s="125" t="s">
        <v>1813</v>
      </c>
      <c r="B442" s="126" t="s">
        <v>1695</v>
      </c>
      <c r="C442" s="127" t="s">
        <v>1057</v>
      </c>
      <c r="D442" s="128" t="s">
        <v>1696</v>
      </c>
      <c r="E442" s="132" t="s">
        <v>544</v>
      </c>
      <c r="F442" s="130" t="s">
        <v>1057</v>
      </c>
      <c r="G442" s="128" t="s">
        <v>1153</v>
      </c>
      <c r="H442" s="131" t="str">
        <f>IF(OR(SUMPRODUCT(--('CE9'!AF23:'CE9'!AF25=""),--('CE9'!AG23:'CE9'!AG25=""))&gt;0,COUNTIF('CE9'!AG23:'CE9'!AG25,"X")=3,COUNTIF('CE9'!AG23:'CE9'!AG25,"Q")=3,COUNTIF('CE9'!AG23:'CE9'!AG25,"M")&gt;0),"",SUM('CE9'!AF23:'CE9'!AF25))</f>
        <v/>
      </c>
      <c r="I442" s="131" t="str">
        <f>IF(AND(OR(COUNTIF('CE9'!AG23:'CE9'!AG25,"Q")=3,COUNTIF('CE9'!AG23:'CE9'!AG25,"X")=3),SUM('CE9'!AF23:'CE9'!AF25)=0,ISNUMBER('CE9'!AF26)),"",IF(COUNTIF('CE9'!AG23:'CE9'!AG25,"M")&gt;0,"M",IF(AND(COUNTIF('CE9'!AG23:'CE9'!AG25,'CE9'!AG23)=3,OR('CE9'!AG23="X",'CE9'!AG23="W",'CE9'!AG23="Q",'CE9'!AG23="U",'CE9'!AG23="Z")),UPPER('CE9'!AG23),"")))</f>
        <v/>
      </c>
      <c r="J442" s="132" t="s">
        <v>544</v>
      </c>
      <c r="K442" s="131" t="str">
        <f>IF(AND(ISBLANK('CE9'!AF26),$L$442&lt;&gt;"Z"),"",'CE9'!AF26)</f>
        <v/>
      </c>
      <c r="L442" s="131" t="str">
        <f>IF(ISBLANK('CE9'!AG26),"",'CE9'!AG26)</f>
        <v/>
      </c>
      <c r="M442" s="133" t="str">
        <f t="shared" si="6"/>
        <v>OK</v>
      </c>
      <c r="N442" s="134"/>
    </row>
    <row r="443" spans="1:14" x14ac:dyDescent="0.25">
      <c r="A443" s="125" t="s">
        <v>1813</v>
      </c>
      <c r="B443" s="126" t="s">
        <v>1697</v>
      </c>
      <c r="C443" s="127" t="s">
        <v>1057</v>
      </c>
      <c r="D443" s="128" t="s">
        <v>1698</v>
      </c>
      <c r="E443" s="132" t="s">
        <v>544</v>
      </c>
      <c r="F443" s="130" t="s">
        <v>1057</v>
      </c>
      <c r="G443" s="128" t="s">
        <v>600</v>
      </c>
      <c r="H443" s="131" t="str">
        <f>IF(OR(SUMPRODUCT(--('CE9'!AF28:'CE9'!AF30=""),--('CE9'!AG28:'CE9'!AG30=""))&gt;0,COUNTIF('CE9'!AG28:'CE9'!AG30,"X")=3,COUNTIF('CE9'!AG28:'CE9'!AG30,"Q")=3,COUNTIF('CE9'!AG28:'CE9'!AG30,"M")&gt;0),"",SUM('CE9'!AF28:'CE9'!AF30))</f>
        <v/>
      </c>
      <c r="I443" s="131" t="str">
        <f>IF(AND(OR(COUNTIF('CE9'!AG28:'CE9'!AG30,"Q")=3,COUNTIF('CE9'!AG28:'CE9'!AG30,"X")=3),SUM('CE9'!AF28:'CE9'!AF30)=0,ISNUMBER('CE9'!AF31)),"",IF(COUNTIF('CE9'!AG28:'CE9'!AG30,"M")&gt;0,"M",IF(AND(COUNTIF('CE9'!AG28:'CE9'!AG30,'CE9'!AG28)=3,OR('CE9'!AG28="X",'CE9'!AG28="W",'CE9'!AG28="Q",'CE9'!AG28="U",'CE9'!AG28="Z")),UPPER('CE9'!AG28),"")))</f>
        <v/>
      </c>
      <c r="J443" s="132" t="s">
        <v>544</v>
      </c>
      <c r="K443" s="131" t="str">
        <f>IF(AND(ISBLANK('CE9'!AF31),$L$443&lt;&gt;"Z"),"",'CE9'!AF31)</f>
        <v/>
      </c>
      <c r="L443" s="131" t="str">
        <f>IF(ISBLANK('CE9'!AG31),"",'CE9'!AG31)</f>
        <v/>
      </c>
      <c r="M443" s="133" t="str">
        <f t="shared" si="6"/>
        <v>OK</v>
      </c>
      <c r="N443" s="134"/>
    </row>
    <row r="444" spans="1:14" x14ac:dyDescent="0.25">
      <c r="A444" s="125" t="s">
        <v>1813</v>
      </c>
      <c r="B444" s="126" t="s">
        <v>1699</v>
      </c>
      <c r="C444" s="127" t="s">
        <v>1057</v>
      </c>
      <c r="D444" s="128" t="s">
        <v>1438</v>
      </c>
      <c r="E444" s="132" t="s">
        <v>544</v>
      </c>
      <c r="F444" s="130" t="s">
        <v>1057</v>
      </c>
      <c r="G444" s="128" t="s">
        <v>584</v>
      </c>
      <c r="H444" s="131" t="str">
        <f>IF(OR(SUMPRODUCT(--('CE9'!AI13:'CE9'!AI15=""),--('CE9'!AJ13:'CE9'!AJ15=""))&gt;0,COUNTIF('CE9'!AJ13:'CE9'!AJ15,"X")=3,COUNTIF('CE9'!AJ13:'CE9'!AJ15,"Q")=3,COUNTIF('CE9'!AJ13:'CE9'!AJ15,"M")&gt;0),"",SUM('CE9'!AI13:'CE9'!AI15))</f>
        <v/>
      </c>
      <c r="I444" s="131" t="str">
        <f>IF(AND(OR(COUNTIF('CE9'!AJ13:'CE9'!AJ15,"Q")=3,COUNTIF('CE9'!AJ13:'CE9'!AJ15,"X")=3),SUM('CE9'!AI13:'CE9'!AI15)=0,ISNUMBER('CE9'!AI16)),"",IF(COUNTIF('CE9'!AJ13:'CE9'!AJ15,"M")&gt;0,"M",IF(AND(COUNTIF('CE9'!AJ13:'CE9'!AJ15,'CE9'!AJ13)=3,OR('CE9'!AJ13="X",'CE9'!AJ13="W",'CE9'!AJ13="Q",'CE9'!AJ13="U",'CE9'!AJ13="Z")),UPPER('CE9'!AJ13),"")))</f>
        <v/>
      </c>
      <c r="J444" s="132" t="s">
        <v>544</v>
      </c>
      <c r="K444" s="131" t="str">
        <f>IF(AND(ISBLANK('CE9'!AI16),$L$444&lt;&gt;"Z"),"",'CE9'!AI16)</f>
        <v/>
      </c>
      <c r="L444" s="131" t="str">
        <f>IF(ISBLANK('CE9'!AJ16),"",'CE9'!AJ16)</f>
        <v/>
      </c>
      <c r="M444" s="133" t="str">
        <f t="shared" si="6"/>
        <v>OK</v>
      </c>
      <c r="N444" s="134"/>
    </row>
    <row r="445" spans="1:14" x14ac:dyDescent="0.25">
      <c r="A445" s="125" t="s">
        <v>1813</v>
      </c>
      <c r="B445" s="126" t="s">
        <v>1700</v>
      </c>
      <c r="C445" s="127" t="s">
        <v>1057</v>
      </c>
      <c r="D445" s="128" t="s">
        <v>1701</v>
      </c>
      <c r="E445" s="132" t="s">
        <v>544</v>
      </c>
      <c r="F445" s="130" t="s">
        <v>1057</v>
      </c>
      <c r="G445" s="128" t="s">
        <v>1010</v>
      </c>
      <c r="H445" s="131" t="str">
        <f>IF(OR(SUMPRODUCT(--('CE9'!AI18:'CE9'!AI20=""),--('CE9'!AJ18:'CE9'!AJ20=""))&gt;0,COUNTIF('CE9'!AJ18:'CE9'!AJ20,"X")=3,COUNTIF('CE9'!AJ18:'CE9'!AJ20,"Q")=3,COUNTIF('CE9'!AJ18:'CE9'!AJ20,"M")&gt;0),"",SUM('CE9'!AI18:'CE9'!AI20))</f>
        <v/>
      </c>
      <c r="I445" s="131" t="str">
        <f>IF(AND(OR(COUNTIF('CE9'!AJ18:'CE9'!AJ20,"Q")=3,COUNTIF('CE9'!AJ18:'CE9'!AJ20,"X")=3),SUM('CE9'!AI18:'CE9'!AI20)=0,ISNUMBER('CE9'!AI21)),"",IF(COUNTIF('CE9'!AJ18:'CE9'!AJ20,"M")&gt;0,"M",IF(AND(COUNTIF('CE9'!AJ18:'CE9'!AJ20,'CE9'!AJ18)=3,OR('CE9'!AJ18="X",'CE9'!AJ18="W",'CE9'!AJ18="Q",'CE9'!AJ18="U",'CE9'!AJ18="Z")),UPPER('CE9'!AJ18),"")))</f>
        <v/>
      </c>
      <c r="J445" s="132" t="s">
        <v>544</v>
      </c>
      <c r="K445" s="131" t="str">
        <f>IF(AND(ISBLANK('CE9'!AI21),$L$445&lt;&gt;"Z"),"",'CE9'!AI21)</f>
        <v/>
      </c>
      <c r="L445" s="131" t="str">
        <f>IF(ISBLANK('CE9'!AJ21),"",'CE9'!AJ21)</f>
        <v/>
      </c>
      <c r="M445" s="133" t="str">
        <f t="shared" si="6"/>
        <v>OK</v>
      </c>
      <c r="N445" s="134"/>
    </row>
    <row r="446" spans="1:14" x14ac:dyDescent="0.25">
      <c r="A446" s="125" t="s">
        <v>1813</v>
      </c>
      <c r="B446" s="126" t="s">
        <v>1702</v>
      </c>
      <c r="C446" s="127" t="s">
        <v>1057</v>
      </c>
      <c r="D446" s="128" t="s">
        <v>1703</v>
      </c>
      <c r="E446" s="132" t="s">
        <v>544</v>
      </c>
      <c r="F446" s="130" t="s">
        <v>1057</v>
      </c>
      <c r="G446" s="128" t="s">
        <v>1035</v>
      </c>
      <c r="H446" s="131" t="str">
        <f>IF(OR(SUMPRODUCT(--('CE9'!AI23:'CE9'!AI25=""),--('CE9'!AJ23:'CE9'!AJ25=""))&gt;0,COUNTIF('CE9'!AJ23:'CE9'!AJ25,"X")=3,COUNTIF('CE9'!AJ23:'CE9'!AJ25,"Q")=3,COUNTIF('CE9'!AJ23:'CE9'!AJ25,"M")&gt;0),"",SUM('CE9'!AI23:'CE9'!AI25))</f>
        <v/>
      </c>
      <c r="I446" s="131" t="str">
        <f>IF(AND(OR(COUNTIF('CE9'!AJ23:'CE9'!AJ25,"Q")=3,COUNTIF('CE9'!AJ23:'CE9'!AJ25,"X")=3),SUM('CE9'!AI23:'CE9'!AI25)=0,ISNUMBER('CE9'!AI26)),"",IF(COUNTIF('CE9'!AJ23:'CE9'!AJ25,"M")&gt;0,"M",IF(AND(COUNTIF('CE9'!AJ23:'CE9'!AJ25,'CE9'!AJ23)=3,OR('CE9'!AJ23="X",'CE9'!AJ23="W",'CE9'!AJ23="Q",'CE9'!AJ23="U",'CE9'!AJ23="Z")),UPPER('CE9'!AJ23),"")))</f>
        <v/>
      </c>
      <c r="J446" s="132" t="s">
        <v>544</v>
      </c>
      <c r="K446" s="131" t="str">
        <f>IF(AND(ISBLANK('CE9'!AI26),$L$446&lt;&gt;"Z"),"",'CE9'!AI26)</f>
        <v/>
      </c>
      <c r="L446" s="131" t="str">
        <f>IF(ISBLANK('CE9'!AJ26),"",'CE9'!AJ26)</f>
        <v/>
      </c>
      <c r="M446" s="133" t="str">
        <f t="shared" si="6"/>
        <v>OK</v>
      </c>
      <c r="N446" s="134"/>
    </row>
    <row r="447" spans="1:14" x14ac:dyDescent="0.25">
      <c r="A447" s="125" t="s">
        <v>1813</v>
      </c>
      <c r="B447" s="126" t="s">
        <v>1704</v>
      </c>
      <c r="C447" s="127" t="s">
        <v>1057</v>
      </c>
      <c r="D447" s="128" t="s">
        <v>1705</v>
      </c>
      <c r="E447" s="132" t="s">
        <v>544</v>
      </c>
      <c r="F447" s="130" t="s">
        <v>1057</v>
      </c>
      <c r="G447" s="128" t="s">
        <v>601</v>
      </c>
      <c r="H447" s="131" t="str">
        <f>IF(OR(SUMPRODUCT(--('CE9'!AI28:'CE9'!AI30=""),--('CE9'!AJ28:'CE9'!AJ30=""))&gt;0,COUNTIF('CE9'!AJ28:'CE9'!AJ30,"X")=3,COUNTIF('CE9'!AJ28:'CE9'!AJ30,"Q")=3,COUNTIF('CE9'!AJ28:'CE9'!AJ30,"M")&gt;0),"",SUM('CE9'!AI28:'CE9'!AI30))</f>
        <v/>
      </c>
      <c r="I447" s="131" t="str">
        <f>IF(AND(OR(COUNTIF('CE9'!AJ28:'CE9'!AJ30,"Q")=3,COUNTIF('CE9'!AJ28:'CE9'!AJ30,"X")=3),SUM('CE9'!AI28:'CE9'!AI30)=0,ISNUMBER('CE9'!AI31)),"",IF(COUNTIF('CE9'!AJ28:'CE9'!AJ30,"M")&gt;0,"M",IF(AND(COUNTIF('CE9'!AJ28:'CE9'!AJ30,'CE9'!AJ28)=3,OR('CE9'!AJ28="X",'CE9'!AJ28="W",'CE9'!AJ28="Q",'CE9'!AJ28="U",'CE9'!AJ28="Z")),UPPER('CE9'!AJ28),"")))</f>
        <v/>
      </c>
      <c r="J447" s="132" t="s">
        <v>544</v>
      </c>
      <c r="K447" s="131" t="str">
        <f>IF(AND(ISBLANK('CE9'!AI31),$L$447&lt;&gt;"Z"),"",'CE9'!AI31)</f>
        <v/>
      </c>
      <c r="L447" s="131" t="str">
        <f>IF(ISBLANK('CE9'!AJ31),"",'CE9'!AJ31)</f>
        <v/>
      </c>
      <c r="M447" s="133" t="str">
        <f t="shared" si="6"/>
        <v>OK</v>
      </c>
      <c r="N447" s="134"/>
    </row>
    <row r="448" spans="1:14" x14ac:dyDescent="0.25">
      <c r="A448" s="125" t="s">
        <v>1813</v>
      </c>
      <c r="B448" s="126" t="s">
        <v>1706</v>
      </c>
      <c r="C448" s="127" t="s">
        <v>1057</v>
      </c>
      <c r="D448" s="128" t="s">
        <v>1707</v>
      </c>
      <c r="E448" s="132" t="s">
        <v>544</v>
      </c>
      <c r="F448" s="130" t="s">
        <v>1057</v>
      </c>
      <c r="G448" s="128" t="s">
        <v>602</v>
      </c>
      <c r="H448" s="131" t="str">
        <f>IF(OR(SUMPRODUCT(--('CE9'!AL13:'CE9'!AL15=""),--('CE9'!AM13:'CE9'!AM15=""))&gt;0,COUNTIF('CE9'!AM13:'CE9'!AM15,"X")=3,COUNTIF('CE9'!AM13:'CE9'!AM15,"Q")=3,COUNTIF('CE9'!AM13:'CE9'!AM15,"M")&gt;0),"",SUM('CE9'!AL13:'CE9'!AL15))</f>
        <v/>
      </c>
      <c r="I448" s="131" t="str">
        <f>IF(AND(OR(COUNTIF('CE9'!AM13:'CE9'!AM15,"Q")=3,COUNTIF('CE9'!AM13:'CE9'!AM15,"X")=3),SUM('CE9'!AL13:'CE9'!AL15)=0,ISNUMBER('CE9'!AL16)),"",IF(COUNTIF('CE9'!AM13:'CE9'!AM15,"M")&gt;0,"M",IF(AND(COUNTIF('CE9'!AM13:'CE9'!AM15,'CE9'!AM13)=3,OR('CE9'!AM13="X",'CE9'!AM13="W",'CE9'!AM13="Q",'CE9'!AM13="U",'CE9'!AM13="Z")),UPPER('CE9'!AM13),"")))</f>
        <v/>
      </c>
      <c r="J448" s="132" t="s">
        <v>544</v>
      </c>
      <c r="K448" s="131" t="str">
        <f>IF(AND(ISBLANK('CE9'!AL16),$L$448&lt;&gt;"Z"),"",'CE9'!AL16)</f>
        <v/>
      </c>
      <c r="L448" s="131" t="str">
        <f>IF(ISBLANK('CE9'!AM16),"",'CE9'!AM16)</f>
        <v/>
      </c>
      <c r="M448" s="133" t="str">
        <f t="shared" si="6"/>
        <v>OK</v>
      </c>
      <c r="N448" s="134"/>
    </row>
    <row r="449" spans="1:14" x14ac:dyDescent="0.25">
      <c r="A449" s="125" t="s">
        <v>1813</v>
      </c>
      <c r="B449" s="126" t="s">
        <v>1708</v>
      </c>
      <c r="C449" s="127" t="s">
        <v>1057</v>
      </c>
      <c r="D449" s="128" t="s">
        <v>1709</v>
      </c>
      <c r="E449" s="132" t="s">
        <v>544</v>
      </c>
      <c r="F449" s="130" t="s">
        <v>1057</v>
      </c>
      <c r="G449" s="128" t="s">
        <v>1161</v>
      </c>
      <c r="H449" s="131" t="str">
        <f>IF(OR(SUMPRODUCT(--('CE9'!AL18:'CE9'!AL20=""),--('CE9'!AM18:'CE9'!AM20=""))&gt;0,COUNTIF('CE9'!AM18:'CE9'!AM20,"X")=3,COUNTIF('CE9'!AM18:'CE9'!AM20,"Q")=3,COUNTIF('CE9'!AM18:'CE9'!AM20,"M")&gt;0),"",SUM('CE9'!AL18:'CE9'!AL20))</f>
        <v/>
      </c>
      <c r="I449" s="131" t="str">
        <f>IF(AND(OR(COUNTIF('CE9'!AM18:'CE9'!AM20,"Q")=3,COUNTIF('CE9'!AM18:'CE9'!AM20,"X")=3),SUM('CE9'!AL18:'CE9'!AL20)=0,ISNUMBER('CE9'!AL21)),"",IF(COUNTIF('CE9'!AM18:'CE9'!AM20,"M")&gt;0,"M",IF(AND(COUNTIF('CE9'!AM18:'CE9'!AM20,'CE9'!AM18)=3,OR('CE9'!AM18="X",'CE9'!AM18="W",'CE9'!AM18="Q",'CE9'!AM18="U",'CE9'!AM18="Z")),UPPER('CE9'!AM18),"")))</f>
        <v/>
      </c>
      <c r="J449" s="132" t="s">
        <v>544</v>
      </c>
      <c r="K449" s="131" t="str">
        <f>IF(AND(ISBLANK('CE9'!AL21),$L$449&lt;&gt;"Z"),"",'CE9'!AL21)</f>
        <v/>
      </c>
      <c r="L449" s="131" t="str">
        <f>IF(ISBLANK('CE9'!AM21),"",'CE9'!AM21)</f>
        <v/>
      </c>
      <c r="M449" s="133" t="str">
        <f t="shared" si="6"/>
        <v>OK</v>
      </c>
      <c r="N449" s="134"/>
    </row>
    <row r="450" spans="1:14" x14ac:dyDescent="0.25">
      <c r="A450" s="125" t="s">
        <v>1813</v>
      </c>
      <c r="B450" s="126" t="s">
        <v>1710</v>
      </c>
      <c r="C450" s="127" t="s">
        <v>1057</v>
      </c>
      <c r="D450" s="128" t="s">
        <v>1711</v>
      </c>
      <c r="E450" s="132" t="s">
        <v>544</v>
      </c>
      <c r="F450" s="130" t="s">
        <v>1057</v>
      </c>
      <c r="G450" s="128" t="s">
        <v>1163</v>
      </c>
      <c r="H450" s="131" t="str">
        <f>IF(OR(SUMPRODUCT(--('CE9'!AL23:'CE9'!AL25=""),--('CE9'!AM23:'CE9'!AM25=""))&gt;0,COUNTIF('CE9'!AM23:'CE9'!AM25,"X")=3,COUNTIF('CE9'!AM23:'CE9'!AM25,"Q")=3,COUNTIF('CE9'!AM23:'CE9'!AM25,"M")&gt;0),"",SUM('CE9'!AL23:'CE9'!AL25))</f>
        <v/>
      </c>
      <c r="I450" s="131" t="str">
        <f>IF(AND(OR(COUNTIF('CE9'!AM23:'CE9'!AM25,"Q")=3,COUNTIF('CE9'!AM23:'CE9'!AM25,"X")=3),SUM('CE9'!AL23:'CE9'!AL25)=0,ISNUMBER('CE9'!AL26)),"",IF(COUNTIF('CE9'!AM23:'CE9'!AM25,"M")&gt;0,"M",IF(AND(COUNTIF('CE9'!AM23:'CE9'!AM25,'CE9'!AM23)=3,OR('CE9'!AM23="X",'CE9'!AM23="W",'CE9'!AM23="Q",'CE9'!AM23="U",'CE9'!AM23="Z")),UPPER('CE9'!AM23),"")))</f>
        <v/>
      </c>
      <c r="J450" s="132" t="s">
        <v>544</v>
      </c>
      <c r="K450" s="131" t="str">
        <f>IF(AND(ISBLANK('CE9'!AL26),$L$450&lt;&gt;"Z"),"",'CE9'!AL26)</f>
        <v/>
      </c>
      <c r="L450" s="131" t="str">
        <f>IF(ISBLANK('CE9'!AM26),"",'CE9'!AM26)</f>
        <v/>
      </c>
      <c r="M450" s="133" t="str">
        <f t="shared" si="6"/>
        <v>OK</v>
      </c>
      <c r="N450" s="134"/>
    </row>
    <row r="451" spans="1:14" x14ac:dyDescent="0.25">
      <c r="A451" s="125" t="s">
        <v>1813</v>
      </c>
      <c r="B451" s="126" t="s">
        <v>1712</v>
      </c>
      <c r="C451" s="127" t="s">
        <v>1057</v>
      </c>
      <c r="D451" s="128" t="s">
        <v>1713</v>
      </c>
      <c r="E451" s="132" t="s">
        <v>544</v>
      </c>
      <c r="F451" s="130" t="s">
        <v>1057</v>
      </c>
      <c r="G451" s="128" t="s">
        <v>603</v>
      </c>
      <c r="H451" s="131" t="str">
        <f>IF(OR(SUMPRODUCT(--('CE9'!AL28:'CE9'!AL30=""),--('CE9'!AM28:'CE9'!AM30=""))&gt;0,COUNTIF('CE9'!AM28:'CE9'!AM30,"X")=3,COUNTIF('CE9'!AM28:'CE9'!AM30,"Q")=3,COUNTIF('CE9'!AM28:'CE9'!AM30,"M")&gt;0),"",SUM('CE9'!AL28:'CE9'!AL30))</f>
        <v/>
      </c>
      <c r="I451" s="131" t="str">
        <f>IF(AND(OR(COUNTIF('CE9'!AM28:'CE9'!AM30,"Q")=3,COUNTIF('CE9'!AM28:'CE9'!AM30,"X")=3),SUM('CE9'!AL28:'CE9'!AL30)=0,ISNUMBER('CE9'!AL31)),"",IF(COUNTIF('CE9'!AM28:'CE9'!AM30,"M")&gt;0,"M",IF(AND(COUNTIF('CE9'!AM28:'CE9'!AM30,'CE9'!AM28)=3,OR('CE9'!AM28="X",'CE9'!AM28="W",'CE9'!AM28="Q",'CE9'!AM28="U",'CE9'!AM28="Z")),UPPER('CE9'!AM28),"")))</f>
        <v/>
      </c>
      <c r="J451" s="132" t="s">
        <v>544</v>
      </c>
      <c r="K451" s="131" t="str">
        <f>IF(AND(ISBLANK('CE9'!AL31),$L$451&lt;&gt;"Z"),"",'CE9'!AL31)</f>
        <v/>
      </c>
      <c r="L451" s="131" t="str">
        <f>IF(ISBLANK('CE9'!AM31),"",'CE9'!AM31)</f>
        <v/>
      </c>
      <c r="M451" s="133" t="str">
        <f t="shared" si="6"/>
        <v>OK</v>
      </c>
      <c r="N451" s="134"/>
    </row>
    <row r="452" spans="1:14" x14ac:dyDescent="0.25">
      <c r="A452" s="125" t="s">
        <v>1813</v>
      </c>
      <c r="B452" s="126" t="s">
        <v>1714</v>
      </c>
      <c r="C452" s="127" t="s">
        <v>1057</v>
      </c>
      <c r="D452" s="128" t="s">
        <v>1715</v>
      </c>
      <c r="E452" s="132" t="s">
        <v>544</v>
      </c>
      <c r="F452" s="130" t="s">
        <v>1057</v>
      </c>
      <c r="G452" s="128" t="s">
        <v>604</v>
      </c>
      <c r="H452" s="131" t="str">
        <f>IF(OR(SUMPRODUCT(--('CE9'!AO13:'CE9'!AO15=""),--('CE9'!AP13:'CE9'!AP15=""))&gt;0,COUNTIF('CE9'!AP13:'CE9'!AP15,"X")=3,COUNTIF('CE9'!AP13:'CE9'!AP15,"Q")=3,COUNTIF('CE9'!AP13:'CE9'!AP15,"M")&gt;0),"",SUM('CE9'!AO13:'CE9'!AO15))</f>
        <v/>
      </c>
      <c r="I452" s="131" t="str">
        <f>IF(AND(OR(COUNTIF('CE9'!AP13:'CE9'!AP15,"Q")=3,COUNTIF('CE9'!AP13:'CE9'!AP15,"X")=3),SUM('CE9'!AO13:'CE9'!AO15)=0,ISNUMBER('CE9'!AO16)),"",IF(COUNTIF('CE9'!AP13:'CE9'!AP15,"M")&gt;0,"M",IF(AND(COUNTIF('CE9'!AP13:'CE9'!AP15,'CE9'!AP13)=3,OR('CE9'!AP13="X",'CE9'!AP13="W",'CE9'!AP13="Q",'CE9'!AP13="U",'CE9'!AP13="Z")),UPPER('CE9'!AP13),"")))</f>
        <v/>
      </c>
      <c r="J452" s="132" t="s">
        <v>544</v>
      </c>
      <c r="K452" s="131" t="str">
        <f>IF(AND(ISBLANK('CE9'!AO16),$L$452&lt;&gt;"Z"),"",'CE9'!AO16)</f>
        <v/>
      </c>
      <c r="L452" s="131" t="str">
        <f>IF(ISBLANK('CE9'!AP16),"",'CE9'!AP16)</f>
        <v/>
      </c>
      <c r="M452" s="133" t="str">
        <f t="shared" si="6"/>
        <v>OK</v>
      </c>
      <c r="N452" s="134"/>
    </row>
    <row r="453" spans="1:14" x14ac:dyDescent="0.25">
      <c r="A453" s="125" t="s">
        <v>1813</v>
      </c>
      <c r="B453" s="126" t="s">
        <v>1716</v>
      </c>
      <c r="C453" s="127" t="s">
        <v>1057</v>
      </c>
      <c r="D453" s="128" t="s">
        <v>1717</v>
      </c>
      <c r="E453" s="132" t="s">
        <v>544</v>
      </c>
      <c r="F453" s="130" t="s">
        <v>1057</v>
      </c>
      <c r="G453" s="128" t="s">
        <v>1167</v>
      </c>
      <c r="H453" s="131" t="str">
        <f>IF(OR(SUMPRODUCT(--('CE9'!AO18:'CE9'!AO20=""),--('CE9'!AP18:'CE9'!AP20=""))&gt;0,COUNTIF('CE9'!AP18:'CE9'!AP20,"X")=3,COUNTIF('CE9'!AP18:'CE9'!AP20,"Q")=3,COUNTIF('CE9'!AP18:'CE9'!AP20,"M")&gt;0),"",SUM('CE9'!AO18:'CE9'!AO20))</f>
        <v/>
      </c>
      <c r="I453" s="131" t="str">
        <f>IF(AND(OR(COUNTIF('CE9'!AP18:'CE9'!AP20,"Q")=3,COUNTIF('CE9'!AP18:'CE9'!AP20,"X")=3),SUM('CE9'!AO18:'CE9'!AO20)=0,ISNUMBER('CE9'!AO21)),"",IF(COUNTIF('CE9'!AP18:'CE9'!AP20,"M")&gt;0,"M",IF(AND(COUNTIF('CE9'!AP18:'CE9'!AP20,'CE9'!AP18)=3,OR('CE9'!AP18="X",'CE9'!AP18="W",'CE9'!AP18="Q",'CE9'!AP18="U",'CE9'!AP18="Z")),UPPER('CE9'!AP18),"")))</f>
        <v/>
      </c>
      <c r="J453" s="132" t="s">
        <v>544</v>
      </c>
      <c r="K453" s="131" t="str">
        <f>IF(AND(ISBLANK('CE9'!AO21),$L$453&lt;&gt;"Z"),"",'CE9'!AO21)</f>
        <v/>
      </c>
      <c r="L453" s="131" t="str">
        <f>IF(ISBLANK('CE9'!AP21),"",'CE9'!AP21)</f>
        <v/>
      </c>
      <c r="M453" s="133" t="str">
        <f t="shared" si="6"/>
        <v>OK</v>
      </c>
      <c r="N453" s="134"/>
    </row>
    <row r="454" spans="1:14" x14ac:dyDescent="0.25">
      <c r="A454" s="125" t="s">
        <v>1813</v>
      </c>
      <c r="B454" s="126" t="s">
        <v>1718</v>
      </c>
      <c r="C454" s="127" t="s">
        <v>1057</v>
      </c>
      <c r="D454" s="128" t="s">
        <v>1719</v>
      </c>
      <c r="E454" s="132" t="s">
        <v>544</v>
      </c>
      <c r="F454" s="130" t="s">
        <v>1057</v>
      </c>
      <c r="G454" s="128" t="s">
        <v>1169</v>
      </c>
      <c r="H454" s="131" t="str">
        <f>IF(OR(SUMPRODUCT(--('CE9'!AO23:'CE9'!AO25=""),--('CE9'!AP23:'CE9'!AP25=""))&gt;0,COUNTIF('CE9'!AP23:'CE9'!AP25,"X")=3,COUNTIF('CE9'!AP23:'CE9'!AP25,"Q")=3,COUNTIF('CE9'!AP23:'CE9'!AP25,"M")&gt;0),"",SUM('CE9'!AO23:'CE9'!AO25))</f>
        <v/>
      </c>
      <c r="I454" s="131" t="str">
        <f>IF(AND(OR(COUNTIF('CE9'!AP23:'CE9'!AP25,"Q")=3,COUNTIF('CE9'!AP23:'CE9'!AP25,"X")=3),SUM('CE9'!AO23:'CE9'!AO25)=0,ISNUMBER('CE9'!AO26)),"",IF(COUNTIF('CE9'!AP23:'CE9'!AP25,"M")&gt;0,"M",IF(AND(COUNTIF('CE9'!AP23:'CE9'!AP25,'CE9'!AP23)=3,OR('CE9'!AP23="X",'CE9'!AP23="W",'CE9'!AP23="Q",'CE9'!AP23="U",'CE9'!AP23="Z")),UPPER('CE9'!AP23),"")))</f>
        <v/>
      </c>
      <c r="J454" s="132" t="s">
        <v>544</v>
      </c>
      <c r="K454" s="131" t="str">
        <f>IF(AND(ISBLANK('CE9'!AO26),$L$454&lt;&gt;"Z"),"",'CE9'!AO26)</f>
        <v/>
      </c>
      <c r="L454" s="131" t="str">
        <f>IF(ISBLANK('CE9'!AP26),"",'CE9'!AP26)</f>
        <v/>
      </c>
      <c r="M454" s="133" t="str">
        <f t="shared" ref="M454:M480" si="7">IF(AND(ISNUMBER(H454),ISNUMBER(K454)),IF(OR(ROUND(H454,0)&lt;&gt;ROUND(K454,0),I454&lt;&gt;L454),"Check","OK"),IF(OR(AND(H454&lt;&gt;K454,I454&lt;&gt;"Z",L454&lt;&gt;"Z"),I454&lt;&gt;L454),"Check","OK"))</f>
        <v>OK</v>
      </c>
      <c r="N454" s="134"/>
    </row>
    <row r="455" spans="1:14" x14ac:dyDescent="0.25">
      <c r="A455" s="125" t="s">
        <v>1813</v>
      </c>
      <c r="B455" s="126" t="s">
        <v>1720</v>
      </c>
      <c r="C455" s="127" t="s">
        <v>1057</v>
      </c>
      <c r="D455" s="128" t="s">
        <v>1721</v>
      </c>
      <c r="E455" s="132" t="s">
        <v>544</v>
      </c>
      <c r="F455" s="130" t="s">
        <v>1057</v>
      </c>
      <c r="G455" s="128" t="s">
        <v>605</v>
      </c>
      <c r="H455" s="131" t="str">
        <f>IF(OR(SUMPRODUCT(--('CE9'!AO28:'CE9'!AO30=""),--('CE9'!AP28:'CE9'!AP30=""))&gt;0,COUNTIF('CE9'!AP28:'CE9'!AP30,"X")=3,COUNTIF('CE9'!AP28:'CE9'!AP30,"Q")=3,COUNTIF('CE9'!AP28:'CE9'!AP30,"M")&gt;0),"",SUM('CE9'!AO28:'CE9'!AO30))</f>
        <v/>
      </c>
      <c r="I455" s="131" t="str">
        <f>IF(AND(OR(COUNTIF('CE9'!AP28:'CE9'!AP30,"Q")=3,COUNTIF('CE9'!AP28:'CE9'!AP30,"X")=3),SUM('CE9'!AO28:'CE9'!AO30)=0,ISNUMBER('CE9'!AO31)),"",IF(COUNTIF('CE9'!AP28:'CE9'!AP30,"M")&gt;0,"M",IF(AND(COUNTIF('CE9'!AP28:'CE9'!AP30,'CE9'!AP28)=3,OR('CE9'!AP28="X",'CE9'!AP28="W",'CE9'!AP28="Q",'CE9'!AP28="U",'CE9'!AP28="Z")),UPPER('CE9'!AP28),"")))</f>
        <v/>
      </c>
      <c r="J455" s="132" t="s">
        <v>544</v>
      </c>
      <c r="K455" s="131" t="str">
        <f>IF(AND(ISBLANK('CE9'!AO31),$L$455&lt;&gt;"Z"),"",'CE9'!AO31)</f>
        <v/>
      </c>
      <c r="L455" s="131" t="str">
        <f>IF(ISBLANK('CE9'!AP31),"",'CE9'!AP31)</f>
        <v/>
      </c>
      <c r="M455" s="133" t="str">
        <f t="shared" si="7"/>
        <v>OK</v>
      </c>
      <c r="N455" s="134"/>
    </row>
    <row r="456" spans="1:14" x14ac:dyDescent="0.25">
      <c r="A456" s="125" t="s">
        <v>1813</v>
      </c>
      <c r="B456" s="126" t="s">
        <v>1722</v>
      </c>
      <c r="C456" s="127" t="s">
        <v>1057</v>
      </c>
      <c r="D456" s="128" t="s">
        <v>1723</v>
      </c>
      <c r="E456" s="132" t="s">
        <v>544</v>
      </c>
      <c r="F456" s="130" t="s">
        <v>1057</v>
      </c>
      <c r="G456" s="128" t="s">
        <v>1058</v>
      </c>
      <c r="H456" s="131" t="str">
        <f>IF(OR(AND('CE9'!T13="",'CE9'!U13=""),AND('CE9'!W13="",'CE9'!X13=""),AND('CE9'!Z13="",'CE9'!AA13=""),AND('CE9'!AC13="",'CE9'!AD13=""),AND('CE9'!AF13="",'CE9'!AG13=""),AND('CE9'!AI13="",'CE9'!AJ13=""),AND('CE9'!AL13="",'CE9'!AM13=""),AND('CE9'!AO13="",'CE9'!AP13=""),AND('CE9'!U13="X",'CE9'!X13="X",'CE9'!AA13="X",'CE9'!AD13="X",'CE9'!AG13="X",'CE9'!AJ13="X",'CE9'!AM13="X",'CE9'!AP13="X"),AND('CE9'!U13="Q",'CE9'!X13="Q",'CE9'!AA13="Q",'CE9'!AD13="Q",'CE9'!AG13="Q",'CE9'!AJ13="Q",'CE9'!AM13="Q",'CE9'!AP13="Q"),OR('CE9'!U13="M",'CE9'!X13="M",'CE9'!AA13="M",'CE9'!AD13="M",'CE9'!AG13="M",'CE9'!AJ13="M",'CE9'!AM13="M",'CE9'!AP13="M")),"",SUM('CE9'!T13,'CE9'!W13,'CE9'!Z13,'CE9'!AC13,'CE9'!AF13,'CE9'!AI13,'CE9'!AL13,'CE9'!AO13))</f>
        <v/>
      </c>
      <c r="I456" s="131" t="str">
        <f xml:space="preserve"> IF(AND(OR(AND('CE9'!U13="Q",'CE9'!X13="Q",'CE9'!AA13="Q",'CE9'!AD13="Q",'CE9'!AG13="Q",'CE9'!AJ13="Q",'CE9'!AM13="Q",'CE9'!AP13="Q"),AND('CE9'!U13="X",'CE9'!X13="X",'CE9'!AA13="X",'CE9'!AD13="X",'CE9'!AG13="X",'CE9'!AJ13="X",'CE9'!AM13="X",'CE9'!AP13="X")),SUM('CE9'!T13,'CE9'!W13,'CE9'!Z13,'CE9'!AC13,'CE9'!AF13,'CE9'!AI13,'CE9'!AL13,'CE9'!AO13)=0,ISNUMBER('CE9'!AR13)),"",IF(OR('CE9'!U13="M",'CE9'!X13="M",'CE9'!AA13="M",'CE9'!AD13="M",'CE9'!AG13="M",'CE9'!AJ13="M",'CE9'!AM13="M",'CE9'!AP13="M"),"M",IF(AND('CE9'!U13='CE9'!X13,'CE9'!U13='CE9'!AA13,'CE9'!U13='CE9'!AD13,'CE9'!U13='CE9'!AG13,'CE9'!U13='CE9'!AJ13,'CE9'!U13='CE9'!AM13,'CE9'!U13='CE9'!AP13,OR('CE9'!U13="X",'CE9'!U13="W",'CE9'!U13="Q",'CE9'!U13="U",'CE9'!U13="Z")),UPPER('CE9'!U13),"")))</f>
        <v/>
      </c>
      <c r="J456" s="132" t="s">
        <v>544</v>
      </c>
      <c r="K456" s="131" t="str">
        <f>IF(AND(ISBLANK('CE9'!AR13),$L$456&lt;&gt;"Z"),"",'CE9'!AR13)</f>
        <v/>
      </c>
      <c r="L456" s="131" t="str">
        <f>IF(ISBLANK('CE9'!AS13),"",'CE9'!AS13)</f>
        <v/>
      </c>
      <c r="M456" s="133" t="str">
        <f t="shared" si="7"/>
        <v>OK</v>
      </c>
      <c r="N456" s="134"/>
    </row>
    <row r="457" spans="1:14" x14ac:dyDescent="0.25">
      <c r="A457" s="125" t="s">
        <v>1813</v>
      </c>
      <c r="B457" s="126" t="s">
        <v>1724</v>
      </c>
      <c r="C457" s="127" t="s">
        <v>1057</v>
      </c>
      <c r="D457" s="128" t="s">
        <v>1725</v>
      </c>
      <c r="E457" s="132" t="s">
        <v>544</v>
      </c>
      <c r="F457" s="130" t="s">
        <v>1057</v>
      </c>
      <c r="G457" s="128" t="s">
        <v>1060</v>
      </c>
      <c r="H457" s="131" t="str">
        <f>IF(OR(AND('CE9'!T14="",'CE9'!U14=""),AND('CE9'!W14="",'CE9'!X14=""),AND('CE9'!Z14="",'CE9'!AA14=""),AND('CE9'!AC14="",'CE9'!AD14=""),AND('CE9'!AF14="",'CE9'!AG14=""),AND('CE9'!AI14="",'CE9'!AJ14=""),AND('CE9'!AL14="",'CE9'!AM14=""),AND('CE9'!AO14="",'CE9'!AP14=""),AND('CE9'!U14="X",'CE9'!X14="X",'CE9'!AA14="X",'CE9'!AD14="X",'CE9'!AG14="X",'CE9'!AJ14="X",'CE9'!AM14="X",'CE9'!AP14="X"),AND('CE9'!U14="Q",'CE9'!X14="Q",'CE9'!AA14="Q",'CE9'!AD14="Q",'CE9'!AG14="Q",'CE9'!AJ14="Q",'CE9'!AM14="Q",'CE9'!AP14="Q"),OR('CE9'!U14="M",'CE9'!X14="M",'CE9'!AA14="M",'CE9'!AD14="M",'CE9'!AG14="M",'CE9'!AJ14="M",'CE9'!AM14="M",'CE9'!AP14="M")),"",SUM('CE9'!T14,'CE9'!W14,'CE9'!Z14,'CE9'!AC14,'CE9'!AF14,'CE9'!AI14,'CE9'!AL14,'CE9'!AO14))</f>
        <v/>
      </c>
      <c r="I457" s="131" t="str">
        <f xml:space="preserve"> IF(AND(OR(AND('CE9'!U14="Q",'CE9'!X14="Q",'CE9'!AA14="Q",'CE9'!AD14="Q",'CE9'!AG14="Q",'CE9'!AJ14="Q",'CE9'!AM14="Q",'CE9'!AP14="Q"),AND('CE9'!U14="X",'CE9'!X14="X",'CE9'!AA14="X",'CE9'!AD14="X",'CE9'!AG14="X",'CE9'!AJ14="X",'CE9'!AM14="X",'CE9'!AP14="X")),SUM('CE9'!T14,'CE9'!W14,'CE9'!Z14,'CE9'!AC14,'CE9'!AF14,'CE9'!AI14,'CE9'!AL14,'CE9'!AO14)=0,ISNUMBER('CE9'!AR14)),"",IF(OR('CE9'!U14="M",'CE9'!X14="M",'CE9'!AA14="M",'CE9'!AD14="M",'CE9'!AG14="M",'CE9'!AJ14="M",'CE9'!AM14="M",'CE9'!AP14="M"),"M",IF(AND('CE9'!U14='CE9'!X14,'CE9'!U14='CE9'!AA14,'CE9'!U14='CE9'!AD14,'CE9'!U14='CE9'!AG14,'CE9'!U14='CE9'!AJ14,'CE9'!U14='CE9'!AM14,'CE9'!U14='CE9'!AP14,OR('CE9'!U14="X",'CE9'!U14="W",'CE9'!U14="Q",'CE9'!U14="U",'CE9'!U14="Z")),UPPER('CE9'!U14),"")))</f>
        <v/>
      </c>
      <c r="J457" s="132" t="s">
        <v>544</v>
      </c>
      <c r="K457" s="131" t="str">
        <f>IF(AND(ISBLANK('CE9'!AR14),$L$457&lt;&gt;"Z"),"",'CE9'!AR14)</f>
        <v/>
      </c>
      <c r="L457" s="131" t="str">
        <f>IF(ISBLANK('CE9'!AS14),"",'CE9'!AS14)</f>
        <v/>
      </c>
      <c r="M457" s="133" t="str">
        <f t="shared" si="7"/>
        <v>OK</v>
      </c>
      <c r="N457" s="134"/>
    </row>
    <row r="458" spans="1:14" x14ac:dyDescent="0.25">
      <c r="A458" s="125" t="s">
        <v>1813</v>
      </c>
      <c r="B458" s="126" t="s">
        <v>1726</v>
      </c>
      <c r="C458" s="127" t="s">
        <v>1057</v>
      </c>
      <c r="D458" s="128" t="s">
        <v>1727</v>
      </c>
      <c r="E458" s="132" t="s">
        <v>544</v>
      </c>
      <c r="F458" s="130" t="s">
        <v>1057</v>
      </c>
      <c r="G458" s="128" t="s">
        <v>1108</v>
      </c>
      <c r="H458" s="131" t="str">
        <f>IF(OR(AND('CE9'!T15="",'CE9'!U15=""),AND('CE9'!W15="",'CE9'!X15=""),AND('CE9'!Z15="",'CE9'!AA15=""),AND('CE9'!AC15="",'CE9'!AD15=""),AND('CE9'!AF15="",'CE9'!AG15=""),AND('CE9'!AI15="",'CE9'!AJ15=""),AND('CE9'!AL15="",'CE9'!AM15=""),AND('CE9'!AO15="",'CE9'!AP15=""),AND('CE9'!U15="X",'CE9'!X15="X",'CE9'!AA15="X",'CE9'!AD15="X",'CE9'!AG15="X",'CE9'!AJ15="X",'CE9'!AM15="X",'CE9'!AP15="X"),AND('CE9'!U15="Q",'CE9'!X15="Q",'CE9'!AA15="Q",'CE9'!AD15="Q",'CE9'!AG15="Q",'CE9'!AJ15="Q",'CE9'!AM15="Q",'CE9'!AP15="Q"),OR('CE9'!U15="M",'CE9'!X15="M",'CE9'!AA15="M",'CE9'!AD15="M",'CE9'!AG15="M",'CE9'!AJ15="M",'CE9'!AM15="M",'CE9'!AP15="M")),"",SUM('CE9'!T15,'CE9'!W15,'CE9'!Z15,'CE9'!AC15,'CE9'!AF15,'CE9'!AI15,'CE9'!AL15,'CE9'!AO15))</f>
        <v/>
      </c>
      <c r="I458" s="131" t="str">
        <f xml:space="preserve"> IF(AND(OR(AND('CE9'!U15="Q",'CE9'!X15="Q",'CE9'!AA15="Q",'CE9'!AD15="Q",'CE9'!AG15="Q",'CE9'!AJ15="Q",'CE9'!AM15="Q",'CE9'!AP15="Q"),AND('CE9'!U15="X",'CE9'!X15="X",'CE9'!AA15="X",'CE9'!AD15="X",'CE9'!AG15="X",'CE9'!AJ15="X",'CE9'!AM15="X",'CE9'!AP15="X")),SUM('CE9'!T15,'CE9'!W15,'CE9'!Z15,'CE9'!AC15,'CE9'!AF15,'CE9'!AI15,'CE9'!AL15,'CE9'!AO15)=0,ISNUMBER('CE9'!AR15)),"",IF(OR('CE9'!U15="M",'CE9'!X15="M",'CE9'!AA15="M",'CE9'!AD15="M",'CE9'!AG15="M",'CE9'!AJ15="M",'CE9'!AM15="M",'CE9'!AP15="M"),"M",IF(AND('CE9'!U15='CE9'!X15,'CE9'!U15='CE9'!AA15,'CE9'!U15='CE9'!AD15,'CE9'!U15='CE9'!AG15,'CE9'!U15='CE9'!AJ15,'CE9'!U15='CE9'!AM15,'CE9'!U15='CE9'!AP15,OR('CE9'!U15="X",'CE9'!U15="W",'CE9'!U15="Q",'CE9'!U15="U",'CE9'!U15="Z")),UPPER('CE9'!U15),"")))</f>
        <v/>
      </c>
      <c r="J458" s="132" t="s">
        <v>544</v>
      </c>
      <c r="K458" s="131" t="str">
        <f>IF(AND(ISBLANK('CE9'!AR15),$L$458&lt;&gt;"Z"),"",'CE9'!AR15)</f>
        <v/>
      </c>
      <c r="L458" s="131" t="str">
        <f>IF(ISBLANK('CE9'!AS15),"",'CE9'!AS15)</f>
        <v/>
      </c>
      <c r="M458" s="133" t="str">
        <f t="shared" si="7"/>
        <v>OK</v>
      </c>
      <c r="N458" s="134"/>
    </row>
    <row r="459" spans="1:14" x14ac:dyDescent="0.25">
      <c r="A459" s="125" t="s">
        <v>1813</v>
      </c>
      <c r="B459" s="126" t="s">
        <v>1728</v>
      </c>
      <c r="C459" s="127" t="s">
        <v>1057</v>
      </c>
      <c r="D459" s="128" t="s">
        <v>1729</v>
      </c>
      <c r="E459" s="132" t="s">
        <v>544</v>
      </c>
      <c r="F459" s="130" t="s">
        <v>1057</v>
      </c>
      <c r="G459" s="128" t="s">
        <v>1062</v>
      </c>
      <c r="H459" s="131" t="str">
        <f>IF(OR(SUMPRODUCT(--('CE9'!AR13:'CE9'!AR15=""),--('CE9'!AS13:'CE9'!AS15=""))&gt;0,COUNTIF('CE9'!AS13:'CE9'!AS15,"X")=3,COUNTIF('CE9'!AS13:'CE9'!AS15,"Q")=3,COUNTIF('CE9'!AS13:'CE9'!AS15,"M")&gt;0),"",SUM('CE9'!AR13:'CE9'!AR15))</f>
        <v/>
      </c>
      <c r="I459" s="131" t="str">
        <f>IF(AND(OR(COUNTIF('CE9'!AS13:'CE9'!AS15,"Q")=3,COUNTIF('CE9'!AS13:'CE9'!AS15,"X")=3),SUM('CE9'!AR13:'CE9'!AR15)=0,ISNUMBER('CE9'!AR16)),"",IF(COUNTIF('CE9'!AS13:'CE9'!AS15,"M")&gt;0,"M",IF(AND(COUNTIF('CE9'!AS13:'CE9'!AS15,'CE9'!AS13)=3,OR('CE9'!AS13="X",'CE9'!AS13="W",'CE9'!AS13="Q",'CE9'!AS13="U",'CE9'!AS13="Z")),UPPER('CE9'!AS13),"")))</f>
        <v/>
      </c>
      <c r="J459" s="132" t="s">
        <v>544</v>
      </c>
      <c r="K459" s="131" t="str">
        <f>IF(AND(ISBLANK('CE9'!AR16),$L$459&lt;&gt;"Z"),"",'CE9'!AR16)</f>
        <v/>
      </c>
      <c r="L459" s="131" t="str">
        <f>IF(ISBLANK('CE9'!AS16),"",'CE9'!AS16)</f>
        <v/>
      </c>
      <c r="M459" s="133" t="str">
        <f t="shared" si="7"/>
        <v>OK</v>
      </c>
      <c r="N459" s="134"/>
    </row>
    <row r="460" spans="1:14" x14ac:dyDescent="0.25">
      <c r="A460" s="125" t="s">
        <v>1813</v>
      </c>
      <c r="B460" s="126" t="s">
        <v>1730</v>
      </c>
      <c r="C460" s="127" t="s">
        <v>1057</v>
      </c>
      <c r="D460" s="128" t="s">
        <v>1731</v>
      </c>
      <c r="E460" s="132" t="s">
        <v>544</v>
      </c>
      <c r="F460" s="130" t="s">
        <v>1057</v>
      </c>
      <c r="G460" s="128" t="s">
        <v>606</v>
      </c>
      <c r="H460" s="131" t="str">
        <f>IF(OR(AND('CE9'!T18="",'CE9'!U18=""),AND('CE9'!W18="",'CE9'!X18=""),AND('CE9'!Z18="",'CE9'!AA18=""),AND('CE9'!AC18="",'CE9'!AD18=""),AND('CE9'!AF18="",'CE9'!AG18=""),AND('CE9'!AI18="",'CE9'!AJ18=""),AND('CE9'!AL18="",'CE9'!AM18=""),AND('CE9'!AO18="",'CE9'!AP18=""),AND('CE9'!U18="X",'CE9'!X18="X",'CE9'!AA18="X",'CE9'!AD18="X",'CE9'!AG18="X",'CE9'!AJ18="X",'CE9'!AM18="X",'CE9'!AP18="X"),AND('CE9'!U18="Q",'CE9'!X18="Q",'CE9'!AA18="Q",'CE9'!AD18="Q",'CE9'!AG18="Q",'CE9'!AJ18="Q",'CE9'!AM18="Q",'CE9'!AP18="Q"),OR('CE9'!U18="M",'CE9'!X18="M",'CE9'!AA18="M",'CE9'!AD18="M",'CE9'!AG18="M",'CE9'!AJ18="M",'CE9'!AM18="M",'CE9'!AP18="M")),"",SUM('CE9'!T18,'CE9'!W18,'CE9'!Z18,'CE9'!AC18,'CE9'!AF18,'CE9'!AI18,'CE9'!AL18,'CE9'!AO18))</f>
        <v/>
      </c>
      <c r="I460" s="131" t="str">
        <f xml:space="preserve"> IF(AND(OR(AND('CE9'!U18="Q",'CE9'!X18="Q",'CE9'!AA18="Q",'CE9'!AD18="Q",'CE9'!AG18="Q",'CE9'!AJ18="Q",'CE9'!AM18="Q",'CE9'!AP18="Q"),AND('CE9'!U18="X",'CE9'!X18="X",'CE9'!AA18="X",'CE9'!AD18="X",'CE9'!AG18="X",'CE9'!AJ18="X",'CE9'!AM18="X",'CE9'!AP18="X")),SUM('CE9'!T18,'CE9'!W18,'CE9'!Z18,'CE9'!AC18,'CE9'!AF18,'CE9'!AI18,'CE9'!AL18,'CE9'!AO18)=0,ISNUMBER('CE9'!AR18)),"",IF(OR('CE9'!U18="M",'CE9'!X18="M",'CE9'!AA18="M",'CE9'!AD18="M",'CE9'!AG18="M",'CE9'!AJ18="M",'CE9'!AM18="M",'CE9'!AP18="M"),"M",IF(AND('CE9'!U18='CE9'!X18,'CE9'!U18='CE9'!AA18,'CE9'!U18='CE9'!AD18,'CE9'!U18='CE9'!AG18,'CE9'!U18='CE9'!AJ18,'CE9'!U18='CE9'!AM18,'CE9'!U18='CE9'!AP18,OR('CE9'!U18="X",'CE9'!U18="W",'CE9'!U18="Q",'CE9'!U18="U",'CE9'!U18="Z")),UPPER('CE9'!U18),"")))</f>
        <v/>
      </c>
      <c r="J460" s="132" t="s">
        <v>544</v>
      </c>
      <c r="K460" s="131" t="str">
        <f>IF(AND(ISBLANK('CE9'!AR18),$L$460&lt;&gt;"Z"),"",'CE9'!AR18)</f>
        <v/>
      </c>
      <c r="L460" s="131" t="str">
        <f>IF(ISBLANK('CE9'!AS18),"",'CE9'!AS18)</f>
        <v/>
      </c>
      <c r="M460" s="133" t="str">
        <f t="shared" si="7"/>
        <v>OK</v>
      </c>
      <c r="N460" s="134"/>
    </row>
    <row r="461" spans="1:14" x14ac:dyDescent="0.25">
      <c r="A461" s="125" t="s">
        <v>1813</v>
      </c>
      <c r="B461" s="126" t="s">
        <v>1732</v>
      </c>
      <c r="C461" s="127" t="s">
        <v>1057</v>
      </c>
      <c r="D461" s="128" t="s">
        <v>1733</v>
      </c>
      <c r="E461" s="132" t="s">
        <v>544</v>
      </c>
      <c r="F461" s="130" t="s">
        <v>1057</v>
      </c>
      <c r="G461" s="128" t="s">
        <v>607</v>
      </c>
      <c r="H461" s="131" t="str">
        <f>IF(OR(AND('CE9'!T19="",'CE9'!U19=""),AND('CE9'!W19="",'CE9'!X19=""),AND('CE9'!Z19="",'CE9'!AA19=""),AND('CE9'!AC19="",'CE9'!AD19=""),AND('CE9'!AF19="",'CE9'!AG19=""),AND('CE9'!AI19="",'CE9'!AJ19=""),AND('CE9'!AL19="",'CE9'!AM19=""),AND('CE9'!AO19="",'CE9'!AP19=""),AND('CE9'!U19="X",'CE9'!X19="X",'CE9'!AA19="X",'CE9'!AD19="X",'CE9'!AG19="X",'CE9'!AJ19="X",'CE9'!AM19="X",'CE9'!AP19="X"),AND('CE9'!U19="Q",'CE9'!X19="Q",'CE9'!AA19="Q",'CE9'!AD19="Q",'CE9'!AG19="Q",'CE9'!AJ19="Q",'CE9'!AM19="Q",'CE9'!AP19="Q"),OR('CE9'!U19="M",'CE9'!X19="M",'CE9'!AA19="M",'CE9'!AD19="M",'CE9'!AG19="M",'CE9'!AJ19="M",'CE9'!AM19="M",'CE9'!AP19="M")),"",SUM('CE9'!T19,'CE9'!W19,'CE9'!Z19,'CE9'!AC19,'CE9'!AF19,'CE9'!AI19,'CE9'!AL19,'CE9'!AO19))</f>
        <v/>
      </c>
      <c r="I461" s="131" t="str">
        <f xml:space="preserve"> IF(AND(OR(AND('CE9'!U19="Q",'CE9'!X19="Q",'CE9'!AA19="Q",'CE9'!AD19="Q",'CE9'!AG19="Q",'CE9'!AJ19="Q",'CE9'!AM19="Q",'CE9'!AP19="Q"),AND('CE9'!U19="X",'CE9'!X19="X",'CE9'!AA19="X",'CE9'!AD19="X",'CE9'!AG19="X",'CE9'!AJ19="X",'CE9'!AM19="X",'CE9'!AP19="X")),SUM('CE9'!T19,'CE9'!W19,'CE9'!Z19,'CE9'!AC19,'CE9'!AF19,'CE9'!AI19,'CE9'!AL19,'CE9'!AO19)=0,ISNUMBER('CE9'!AR19)),"",IF(OR('CE9'!U19="M",'CE9'!X19="M",'CE9'!AA19="M",'CE9'!AD19="M",'CE9'!AG19="M",'CE9'!AJ19="M",'CE9'!AM19="M",'CE9'!AP19="M"),"M",IF(AND('CE9'!U19='CE9'!X19,'CE9'!U19='CE9'!AA19,'CE9'!U19='CE9'!AD19,'CE9'!U19='CE9'!AG19,'CE9'!U19='CE9'!AJ19,'CE9'!U19='CE9'!AM19,'CE9'!U19='CE9'!AP19,OR('CE9'!U19="X",'CE9'!U19="W",'CE9'!U19="Q",'CE9'!U19="U",'CE9'!U19="Z")),UPPER('CE9'!U19),"")))</f>
        <v/>
      </c>
      <c r="J461" s="132" t="s">
        <v>544</v>
      </c>
      <c r="K461" s="131" t="str">
        <f>IF(AND(ISBLANK('CE9'!AR19),$L$461&lt;&gt;"Z"),"",'CE9'!AR19)</f>
        <v/>
      </c>
      <c r="L461" s="131" t="str">
        <f>IF(ISBLANK('CE9'!AS19),"",'CE9'!AS19)</f>
        <v/>
      </c>
      <c r="M461" s="133" t="str">
        <f t="shared" si="7"/>
        <v>OK</v>
      </c>
      <c r="N461" s="134"/>
    </row>
    <row r="462" spans="1:14" x14ac:dyDescent="0.25">
      <c r="A462" s="125" t="s">
        <v>1813</v>
      </c>
      <c r="B462" s="126" t="s">
        <v>1734</v>
      </c>
      <c r="C462" s="127" t="s">
        <v>1057</v>
      </c>
      <c r="D462" s="128" t="s">
        <v>1735</v>
      </c>
      <c r="E462" s="132" t="s">
        <v>544</v>
      </c>
      <c r="F462" s="130" t="s">
        <v>1057</v>
      </c>
      <c r="G462" s="128" t="s">
        <v>608</v>
      </c>
      <c r="H462" s="131" t="str">
        <f>IF(OR(AND('CE9'!T20="",'CE9'!U20=""),AND('CE9'!W20="",'CE9'!X20=""),AND('CE9'!Z20="",'CE9'!AA20=""),AND('CE9'!AC20="",'CE9'!AD20=""),AND('CE9'!AF20="",'CE9'!AG20=""),AND('CE9'!AI20="",'CE9'!AJ20=""),AND('CE9'!AL20="",'CE9'!AM20=""),AND('CE9'!AO20="",'CE9'!AP20=""),AND('CE9'!U20="X",'CE9'!X20="X",'CE9'!AA20="X",'CE9'!AD20="X",'CE9'!AG20="X",'CE9'!AJ20="X",'CE9'!AM20="X",'CE9'!AP20="X"),AND('CE9'!U20="Q",'CE9'!X20="Q",'CE9'!AA20="Q",'CE9'!AD20="Q",'CE9'!AG20="Q",'CE9'!AJ20="Q",'CE9'!AM20="Q",'CE9'!AP20="Q"),OR('CE9'!U20="M",'CE9'!X20="M",'CE9'!AA20="M",'CE9'!AD20="M",'CE9'!AG20="M",'CE9'!AJ20="M",'CE9'!AM20="M",'CE9'!AP20="M")),"",SUM('CE9'!T20,'CE9'!W20,'CE9'!Z20,'CE9'!AC20,'CE9'!AF20,'CE9'!AI20,'CE9'!AL20,'CE9'!AO20))</f>
        <v/>
      </c>
      <c r="I462" s="131" t="str">
        <f xml:space="preserve"> IF(AND(OR(AND('CE9'!U20="Q",'CE9'!X20="Q",'CE9'!AA20="Q",'CE9'!AD20="Q",'CE9'!AG20="Q",'CE9'!AJ20="Q",'CE9'!AM20="Q",'CE9'!AP20="Q"),AND('CE9'!U20="X",'CE9'!X20="X",'CE9'!AA20="X",'CE9'!AD20="X",'CE9'!AG20="X",'CE9'!AJ20="X",'CE9'!AM20="X",'CE9'!AP20="X")),SUM('CE9'!T20,'CE9'!W20,'CE9'!Z20,'CE9'!AC20,'CE9'!AF20,'CE9'!AI20,'CE9'!AL20,'CE9'!AO20)=0,ISNUMBER('CE9'!AR20)),"",IF(OR('CE9'!U20="M",'CE9'!X20="M",'CE9'!AA20="M",'CE9'!AD20="M",'CE9'!AG20="M",'CE9'!AJ20="M",'CE9'!AM20="M",'CE9'!AP20="M"),"M",IF(AND('CE9'!U20='CE9'!X20,'CE9'!U20='CE9'!AA20,'CE9'!U20='CE9'!AD20,'CE9'!U20='CE9'!AG20,'CE9'!U20='CE9'!AJ20,'CE9'!U20='CE9'!AM20,'CE9'!U20='CE9'!AP20,OR('CE9'!U20="X",'CE9'!U20="W",'CE9'!U20="Q",'CE9'!U20="U",'CE9'!U20="Z")),UPPER('CE9'!U20),"")))</f>
        <v/>
      </c>
      <c r="J462" s="132" t="s">
        <v>544</v>
      </c>
      <c r="K462" s="131" t="str">
        <f>IF(AND(ISBLANK('CE9'!AR20),$L$462&lt;&gt;"Z"),"",'CE9'!AR20)</f>
        <v/>
      </c>
      <c r="L462" s="131" t="str">
        <f>IF(ISBLANK('CE9'!AS20),"",'CE9'!AS20)</f>
        <v/>
      </c>
      <c r="M462" s="133" t="str">
        <f t="shared" si="7"/>
        <v>OK</v>
      </c>
      <c r="N462" s="134"/>
    </row>
    <row r="463" spans="1:14" x14ac:dyDescent="0.25">
      <c r="A463" s="125" t="s">
        <v>1813</v>
      </c>
      <c r="B463" s="126" t="s">
        <v>1736</v>
      </c>
      <c r="C463" s="127" t="s">
        <v>1057</v>
      </c>
      <c r="D463" s="128" t="s">
        <v>1737</v>
      </c>
      <c r="E463" s="132" t="s">
        <v>544</v>
      </c>
      <c r="F463" s="130" t="s">
        <v>1057</v>
      </c>
      <c r="G463" s="128" t="s">
        <v>1064</v>
      </c>
      <c r="H463" s="131" t="str">
        <f>IF(OR(SUMPRODUCT(--('CE9'!AR18:'CE9'!AR20=""),--('CE9'!AS18:'CE9'!AS20=""))&gt;0,COUNTIF('CE9'!AS18:'CE9'!AS20,"X")=3,COUNTIF('CE9'!AS18:'CE9'!AS20,"Q")=3,COUNTIF('CE9'!AS18:'CE9'!AS20,"M")&gt;0),"",SUM('CE9'!AR18:'CE9'!AR20))</f>
        <v/>
      </c>
      <c r="I463" s="131" t="str">
        <f>IF(AND(OR(COUNTIF('CE9'!AS18:'CE9'!AS20,"Q")=3,COUNTIF('CE9'!AS18:'CE9'!AS20,"X")=3),SUM('CE9'!AR18:'CE9'!AR20)=0,ISNUMBER('CE9'!AR21)),"",IF(COUNTIF('CE9'!AS18:'CE9'!AS20,"M")&gt;0,"M",IF(AND(COUNTIF('CE9'!AS18:'CE9'!AS20,'CE9'!AS18)=3,OR('CE9'!AS18="X",'CE9'!AS18="W",'CE9'!AS18="Q",'CE9'!AS18="U",'CE9'!AS18="Z")),UPPER('CE9'!AS18),"")))</f>
        <v/>
      </c>
      <c r="J463" s="132" t="s">
        <v>544</v>
      </c>
      <c r="K463" s="131" t="str">
        <f>IF(AND(ISBLANK('CE9'!AR21),$L$463&lt;&gt;"Z"),"",'CE9'!AR21)</f>
        <v/>
      </c>
      <c r="L463" s="131" t="str">
        <f>IF(ISBLANK('CE9'!AS21),"",'CE9'!AS21)</f>
        <v/>
      </c>
      <c r="M463" s="133" t="str">
        <f t="shared" si="7"/>
        <v>OK</v>
      </c>
      <c r="N463" s="134"/>
    </row>
    <row r="464" spans="1:14" x14ac:dyDescent="0.25">
      <c r="A464" s="125" t="s">
        <v>1813</v>
      </c>
      <c r="B464" s="126" t="s">
        <v>1738</v>
      </c>
      <c r="C464" s="127" t="s">
        <v>1057</v>
      </c>
      <c r="D464" s="128" t="s">
        <v>1739</v>
      </c>
      <c r="E464" s="132" t="s">
        <v>544</v>
      </c>
      <c r="F464" s="130" t="s">
        <v>1057</v>
      </c>
      <c r="G464" s="128" t="s">
        <v>1140</v>
      </c>
      <c r="H464" s="131" t="str">
        <f>IF(OR(AND('CE9'!T23="",'CE9'!U23=""),AND('CE9'!W23="",'CE9'!X23=""),AND('CE9'!Z23="",'CE9'!AA23=""),AND('CE9'!AC23="",'CE9'!AD23=""),AND('CE9'!AF23="",'CE9'!AG23=""),AND('CE9'!AI23="",'CE9'!AJ23=""),AND('CE9'!AL23="",'CE9'!AM23=""),AND('CE9'!AO23="",'CE9'!AP23=""),AND('CE9'!U23="X",'CE9'!X23="X",'CE9'!AA23="X",'CE9'!AD23="X",'CE9'!AG23="X",'CE9'!AJ23="X",'CE9'!AM23="X",'CE9'!AP23="X"),AND('CE9'!U23="Q",'CE9'!X23="Q",'CE9'!AA23="Q",'CE9'!AD23="Q",'CE9'!AG23="Q",'CE9'!AJ23="Q",'CE9'!AM23="Q",'CE9'!AP23="Q"),OR('CE9'!U23="M",'CE9'!X23="M",'CE9'!AA23="M",'CE9'!AD23="M",'CE9'!AG23="M",'CE9'!AJ23="M",'CE9'!AM23="M",'CE9'!AP23="M")),"",SUM('CE9'!T23,'CE9'!W23,'CE9'!Z23,'CE9'!AC23,'CE9'!AF23,'CE9'!AI23,'CE9'!AL23,'CE9'!AO23))</f>
        <v/>
      </c>
      <c r="I464" s="131" t="str">
        <f xml:space="preserve"> IF(AND(OR(AND('CE9'!U23="Q",'CE9'!X23="Q",'CE9'!AA23="Q",'CE9'!AD23="Q",'CE9'!AG23="Q",'CE9'!AJ23="Q",'CE9'!AM23="Q",'CE9'!AP23="Q"),AND('CE9'!U23="X",'CE9'!X23="X",'CE9'!AA23="X",'CE9'!AD23="X",'CE9'!AG23="X",'CE9'!AJ23="X",'CE9'!AM23="X",'CE9'!AP23="X")),SUM('CE9'!T23,'CE9'!W23,'CE9'!Z23,'CE9'!AC23,'CE9'!AF23,'CE9'!AI23,'CE9'!AL23,'CE9'!AO23)=0,ISNUMBER('CE9'!AR23)),"",IF(OR('CE9'!U23="M",'CE9'!X23="M",'CE9'!AA23="M",'CE9'!AD23="M",'CE9'!AG23="M",'CE9'!AJ23="M",'CE9'!AM23="M",'CE9'!AP23="M"),"M",IF(AND('CE9'!U23='CE9'!X23,'CE9'!U23='CE9'!AA23,'CE9'!U23='CE9'!AD23,'CE9'!U23='CE9'!AG23,'CE9'!U23='CE9'!AJ23,'CE9'!U23='CE9'!AM23,'CE9'!U23='CE9'!AP23,OR('CE9'!U23="X",'CE9'!U23="W",'CE9'!U23="Q",'CE9'!U23="U",'CE9'!U23="Z")),UPPER('CE9'!U23),"")))</f>
        <v/>
      </c>
      <c r="J464" s="132" t="s">
        <v>544</v>
      </c>
      <c r="K464" s="131" t="str">
        <f>IF(AND(ISBLANK('CE9'!AR23),$L$464&lt;&gt;"Z"),"",'CE9'!AR23)</f>
        <v/>
      </c>
      <c r="L464" s="131" t="str">
        <f>IF(ISBLANK('CE9'!AS23),"",'CE9'!AS23)</f>
        <v/>
      </c>
      <c r="M464" s="133" t="str">
        <f t="shared" si="7"/>
        <v>OK</v>
      </c>
      <c r="N464" s="134"/>
    </row>
    <row r="465" spans="1:14" x14ac:dyDescent="0.25">
      <c r="A465" s="125" t="s">
        <v>1813</v>
      </c>
      <c r="B465" s="126" t="s">
        <v>1740</v>
      </c>
      <c r="C465" s="127" t="s">
        <v>1057</v>
      </c>
      <c r="D465" s="128" t="s">
        <v>1741</v>
      </c>
      <c r="E465" s="132" t="s">
        <v>544</v>
      </c>
      <c r="F465" s="130" t="s">
        <v>1057</v>
      </c>
      <c r="G465" s="128" t="s">
        <v>609</v>
      </c>
      <c r="H465" s="131" t="str">
        <f>IF(OR(AND('CE9'!T24="",'CE9'!U24=""),AND('CE9'!W24="",'CE9'!X24=""),AND('CE9'!Z24="",'CE9'!AA24=""),AND('CE9'!AC24="",'CE9'!AD24=""),AND('CE9'!AF24="",'CE9'!AG24=""),AND('CE9'!AI24="",'CE9'!AJ24=""),AND('CE9'!AL24="",'CE9'!AM24=""),AND('CE9'!AO24="",'CE9'!AP24=""),AND('CE9'!U24="X",'CE9'!X24="X",'CE9'!AA24="X",'CE9'!AD24="X",'CE9'!AG24="X",'CE9'!AJ24="X",'CE9'!AM24="X",'CE9'!AP24="X"),AND('CE9'!U24="Q",'CE9'!X24="Q",'CE9'!AA24="Q",'CE9'!AD24="Q",'CE9'!AG24="Q",'CE9'!AJ24="Q",'CE9'!AM24="Q",'CE9'!AP24="Q"),OR('CE9'!U24="M",'CE9'!X24="M",'CE9'!AA24="M",'CE9'!AD24="M",'CE9'!AG24="M",'CE9'!AJ24="M",'CE9'!AM24="M",'CE9'!AP24="M")),"",SUM('CE9'!T24,'CE9'!W24,'CE9'!Z24,'CE9'!AC24,'CE9'!AF24,'CE9'!AI24,'CE9'!AL24,'CE9'!AO24))</f>
        <v/>
      </c>
      <c r="I465" s="131" t="str">
        <f xml:space="preserve"> IF(AND(OR(AND('CE9'!U24="Q",'CE9'!X24="Q",'CE9'!AA24="Q",'CE9'!AD24="Q",'CE9'!AG24="Q",'CE9'!AJ24="Q",'CE9'!AM24="Q",'CE9'!AP24="Q"),AND('CE9'!U24="X",'CE9'!X24="X",'CE9'!AA24="X",'CE9'!AD24="X",'CE9'!AG24="X",'CE9'!AJ24="X",'CE9'!AM24="X",'CE9'!AP24="X")),SUM('CE9'!T24,'CE9'!W24,'CE9'!Z24,'CE9'!AC24,'CE9'!AF24,'CE9'!AI24,'CE9'!AL24,'CE9'!AO24)=0,ISNUMBER('CE9'!AR24)),"",IF(OR('CE9'!U24="M",'CE9'!X24="M",'CE9'!AA24="M",'CE9'!AD24="M",'CE9'!AG24="M",'CE9'!AJ24="M",'CE9'!AM24="M",'CE9'!AP24="M"),"M",IF(AND('CE9'!U24='CE9'!X24,'CE9'!U24='CE9'!AA24,'CE9'!U24='CE9'!AD24,'CE9'!U24='CE9'!AG24,'CE9'!U24='CE9'!AJ24,'CE9'!U24='CE9'!AM24,'CE9'!U24='CE9'!AP24,OR('CE9'!U24="X",'CE9'!U24="W",'CE9'!U24="Q",'CE9'!U24="U",'CE9'!U24="Z")),UPPER('CE9'!U24),"")))</f>
        <v/>
      </c>
      <c r="J465" s="132" t="s">
        <v>544</v>
      </c>
      <c r="K465" s="131" t="str">
        <f>IF(AND(ISBLANK('CE9'!AR24),$L$465&lt;&gt;"Z"),"",'CE9'!AR24)</f>
        <v/>
      </c>
      <c r="L465" s="131" t="str">
        <f>IF(ISBLANK('CE9'!AS24),"",'CE9'!AS24)</f>
        <v/>
      </c>
      <c r="M465" s="133" t="str">
        <f t="shared" si="7"/>
        <v>OK</v>
      </c>
      <c r="N465" s="134"/>
    </row>
    <row r="466" spans="1:14" x14ac:dyDescent="0.25">
      <c r="A466" s="125" t="s">
        <v>1813</v>
      </c>
      <c r="B466" s="126" t="s">
        <v>1742</v>
      </c>
      <c r="C466" s="127" t="s">
        <v>1057</v>
      </c>
      <c r="D466" s="128" t="s">
        <v>1743</v>
      </c>
      <c r="E466" s="132" t="s">
        <v>544</v>
      </c>
      <c r="F466" s="130" t="s">
        <v>1057</v>
      </c>
      <c r="G466" s="128" t="s">
        <v>610</v>
      </c>
      <c r="H466" s="131" t="str">
        <f>IF(OR(AND('CE9'!T25="",'CE9'!U25=""),AND('CE9'!W25="",'CE9'!X25=""),AND('CE9'!Z25="",'CE9'!AA25=""),AND('CE9'!AC25="",'CE9'!AD25=""),AND('CE9'!AF25="",'CE9'!AG25=""),AND('CE9'!AI25="",'CE9'!AJ25=""),AND('CE9'!AL25="",'CE9'!AM25=""),AND('CE9'!AO25="",'CE9'!AP25=""),AND('CE9'!U25="X",'CE9'!X25="X",'CE9'!AA25="X",'CE9'!AD25="X",'CE9'!AG25="X",'CE9'!AJ25="X",'CE9'!AM25="X",'CE9'!AP25="X"),AND('CE9'!U25="Q",'CE9'!X25="Q",'CE9'!AA25="Q",'CE9'!AD25="Q",'CE9'!AG25="Q",'CE9'!AJ25="Q",'CE9'!AM25="Q",'CE9'!AP25="Q"),OR('CE9'!U25="M",'CE9'!X25="M",'CE9'!AA25="M",'CE9'!AD25="M",'CE9'!AG25="M",'CE9'!AJ25="M",'CE9'!AM25="M",'CE9'!AP25="M")),"",SUM('CE9'!T25,'CE9'!W25,'CE9'!Z25,'CE9'!AC25,'CE9'!AF25,'CE9'!AI25,'CE9'!AL25,'CE9'!AO25))</f>
        <v/>
      </c>
      <c r="I466" s="131" t="str">
        <f xml:space="preserve"> IF(AND(OR(AND('CE9'!U25="Q",'CE9'!X25="Q",'CE9'!AA25="Q",'CE9'!AD25="Q",'CE9'!AG25="Q",'CE9'!AJ25="Q",'CE9'!AM25="Q",'CE9'!AP25="Q"),AND('CE9'!U25="X",'CE9'!X25="X",'CE9'!AA25="X",'CE9'!AD25="X",'CE9'!AG25="X",'CE9'!AJ25="X",'CE9'!AM25="X",'CE9'!AP25="X")),SUM('CE9'!T25,'CE9'!W25,'CE9'!Z25,'CE9'!AC25,'CE9'!AF25,'CE9'!AI25,'CE9'!AL25,'CE9'!AO25)=0,ISNUMBER('CE9'!AR25)),"",IF(OR('CE9'!U25="M",'CE9'!X25="M",'CE9'!AA25="M",'CE9'!AD25="M",'CE9'!AG25="M",'CE9'!AJ25="M",'CE9'!AM25="M",'CE9'!AP25="M"),"M",IF(AND('CE9'!U25='CE9'!X25,'CE9'!U25='CE9'!AA25,'CE9'!U25='CE9'!AD25,'CE9'!U25='CE9'!AG25,'CE9'!U25='CE9'!AJ25,'CE9'!U25='CE9'!AM25,'CE9'!U25='CE9'!AP25,OR('CE9'!U25="X",'CE9'!U25="W",'CE9'!U25="Q",'CE9'!U25="U",'CE9'!U25="Z")),UPPER('CE9'!U25),"")))</f>
        <v/>
      </c>
      <c r="J466" s="132" t="s">
        <v>544</v>
      </c>
      <c r="K466" s="131" t="str">
        <f>IF(AND(ISBLANK('CE9'!AR25),$L$466&lt;&gt;"Z"),"",'CE9'!AR25)</f>
        <v/>
      </c>
      <c r="L466" s="131" t="str">
        <f>IF(ISBLANK('CE9'!AS25),"",'CE9'!AS25)</f>
        <v/>
      </c>
      <c r="M466" s="133" t="str">
        <f t="shared" si="7"/>
        <v>OK</v>
      </c>
      <c r="N466" s="134"/>
    </row>
    <row r="467" spans="1:14" x14ac:dyDescent="0.25">
      <c r="A467" s="125" t="s">
        <v>1813</v>
      </c>
      <c r="B467" s="126" t="s">
        <v>1744</v>
      </c>
      <c r="C467" s="127" t="s">
        <v>1057</v>
      </c>
      <c r="D467" s="128" t="s">
        <v>1745</v>
      </c>
      <c r="E467" s="132" t="s">
        <v>544</v>
      </c>
      <c r="F467" s="130" t="s">
        <v>1057</v>
      </c>
      <c r="G467" s="128" t="s">
        <v>1066</v>
      </c>
      <c r="H467" s="131" t="str">
        <f>IF(OR(SUMPRODUCT(--('CE9'!AR23:'CE9'!AR25=""),--('CE9'!AS23:'CE9'!AS25=""))&gt;0,COUNTIF('CE9'!AS23:'CE9'!AS25,"X")=3,COUNTIF('CE9'!AS23:'CE9'!AS25,"Q")=3,COUNTIF('CE9'!AS23:'CE9'!AS25,"M")&gt;0),"",SUM('CE9'!AR23:'CE9'!AR25))</f>
        <v/>
      </c>
      <c r="I467" s="131" t="str">
        <f>IF(AND(OR(COUNTIF('CE9'!AS23:'CE9'!AS25,"Q")=3,COUNTIF('CE9'!AS23:'CE9'!AS25,"X")=3),SUM('CE9'!AR23:'CE9'!AR25)=0,ISNUMBER('CE9'!AR26)),"",IF(COUNTIF('CE9'!AS23:'CE9'!AS25,"M")&gt;0,"M",IF(AND(COUNTIF('CE9'!AS23:'CE9'!AS25,'CE9'!AS23)=3,OR('CE9'!AS23="X",'CE9'!AS23="W",'CE9'!AS23="Q",'CE9'!AS23="U",'CE9'!AS23="Z")),UPPER('CE9'!AS23),"")))</f>
        <v/>
      </c>
      <c r="J467" s="132" t="s">
        <v>544</v>
      </c>
      <c r="K467" s="131" t="str">
        <f>IF(AND(ISBLANK('CE9'!AR26),$L$467&lt;&gt;"Z"),"",'CE9'!AR26)</f>
        <v/>
      </c>
      <c r="L467" s="131" t="str">
        <f>IF(ISBLANK('CE9'!AS26),"",'CE9'!AS26)</f>
        <v/>
      </c>
      <c r="M467" s="133" t="str">
        <f t="shared" si="7"/>
        <v>OK</v>
      </c>
      <c r="N467" s="134"/>
    </row>
    <row r="468" spans="1:14" x14ac:dyDescent="0.25">
      <c r="A468" s="125" t="s">
        <v>1813</v>
      </c>
      <c r="B468" s="126" t="s">
        <v>1746</v>
      </c>
      <c r="C468" s="127" t="s">
        <v>1057</v>
      </c>
      <c r="D468" s="128" t="s">
        <v>1747</v>
      </c>
      <c r="E468" s="132" t="s">
        <v>544</v>
      </c>
      <c r="F468" s="130" t="s">
        <v>1057</v>
      </c>
      <c r="G468" s="128" t="s">
        <v>611</v>
      </c>
      <c r="H468" s="131" t="str">
        <f>IF(OR(AND('CE9'!T28="",'CE9'!U28=""),AND('CE9'!W28="",'CE9'!X28=""),AND('CE9'!Z28="",'CE9'!AA28=""),AND('CE9'!AC28="",'CE9'!AD28=""),AND('CE9'!AF28="",'CE9'!AG28=""),AND('CE9'!AI28="",'CE9'!AJ28=""),AND('CE9'!AL28="",'CE9'!AM28=""),AND('CE9'!AO28="",'CE9'!AP28=""),AND('CE9'!U28="X",'CE9'!X28="X",'CE9'!AA28="X",'CE9'!AD28="X",'CE9'!AG28="X",'CE9'!AJ28="X",'CE9'!AM28="X",'CE9'!AP28="X"),AND('CE9'!U28="Q",'CE9'!X28="Q",'CE9'!AA28="Q",'CE9'!AD28="Q",'CE9'!AG28="Q",'CE9'!AJ28="Q",'CE9'!AM28="Q",'CE9'!AP28="Q"),OR('CE9'!U28="M",'CE9'!X28="M",'CE9'!AA28="M",'CE9'!AD28="M",'CE9'!AG28="M",'CE9'!AJ28="M",'CE9'!AM28="M",'CE9'!AP28="M")),"",SUM('CE9'!T28,'CE9'!W28,'CE9'!Z28,'CE9'!AC28,'CE9'!AF28,'CE9'!AI28,'CE9'!AL28,'CE9'!AO28))</f>
        <v/>
      </c>
      <c r="I468" s="131" t="str">
        <f xml:space="preserve"> IF(AND(OR(AND('CE9'!U28="Q",'CE9'!X28="Q",'CE9'!AA28="Q",'CE9'!AD28="Q",'CE9'!AG28="Q",'CE9'!AJ28="Q",'CE9'!AM28="Q",'CE9'!AP28="Q"),AND('CE9'!U28="X",'CE9'!X28="X",'CE9'!AA28="X",'CE9'!AD28="X",'CE9'!AG28="X",'CE9'!AJ28="X",'CE9'!AM28="X",'CE9'!AP28="X")),SUM('CE9'!T28,'CE9'!W28,'CE9'!Z28,'CE9'!AC28,'CE9'!AF28,'CE9'!AI28,'CE9'!AL28,'CE9'!AO28)=0,ISNUMBER('CE9'!AR28)),"",IF(OR('CE9'!U28="M",'CE9'!X28="M",'CE9'!AA28="M",'CE9'!AD28="M",'CE9'!AG28="M",'CE9'!AJ28="M",'CE9'!AM28="M",'CE9'!AP28="M"),"M",IF(AND('CE9'!U28='CE9'!X28,'CE9'!U28='CE9'!AA28,'CE9'!U28='CE9'!AD28,'CE9'!U28='CE9'!AG28,'CE9'!U28='CE9'!AJ28,'CE9'!U28='CE9'!AM28,'CE9'!U28='CE9'!AP28,OR('CE9'!U28="X",'CE9'!U28="W",'CE9'!U28="Q",'CE9'!U28="U",'CE9'!U28="Z")),UPPER('CE9'!U28),"")))</f>
        <v/>
      </c>
      <c r="J468" s="132" t="s">
        <v>544</v>
      </c>
      <c r="K468" s="131" t="str">
        <f>IF(AND(ISBLANK('CE9'!AR28),$L$468&lt;&gt;"Z"),"",'CE9'!AR28)</f>
        <v/>
      </c>
      <c r="L468" s="131" t="str">
        <f>IF(ISBLANK('CE9'!AS28),"",'CE9'!AS28)</f>
        <v/>
      </c>
      <c r="M468" s="133" t="str">
        <f t="shared" si="7"/>
        <v>OK</v>
      </c>
      <c r="N468" s="134"/>
    </row>
    <row r="469" spans="1:14" x14ac:dyDescent="0.25">
      <c r="A469" s="125" t="s">
        <v>1813</v>
      </c>
      <c r="B469" s="126" t="s">
        <v>1748</v>
      </c>
      <c r="C469" s="127" t="s">
        <v>1057</v>
      </c>
      <c r="D469" s="128" t="s">
        <v>1749</v>
      </c>
      <c r="E469" s="132" t="s">
        <v>544</v>
      </c>
      <c r="F469" s="130" t="s">
        <v>1057</v>
      </c>
      <c r="G469" s="128" t="s">
        <v>612</v>
      </c>
      <c r="H469" s="131" t="str">
        <f>IF(OR(AND('CE9'!T29="",'CE9'!U29=""),AND('CE9'!W29="",'CE9'!X29=""),AND('CE9'!Z29="",'CE9'!AA29=""),AND('CE9'!AC29="",'CE9'!AD29=""),AND('CE9'!AF29="",'CE9'!AG29=""),AND('CE9'!AI29="",'CE9'!AJ29=""),AND('CE9'!AL29="",'CE9'!AM29=""),AND('CE9'!AO29="",'CE9'!AP29=""),AND('CE9'!U29="X",'CE9'!X29="X",'CE9'!AA29="X",'CE9'!AD29="X",'CE9'!AG29="X",'CE9'!AJ29="X",'CE9'!AM29="X",'CE9'!AP29="X"),AND('CE9'!U29="Q",'CE9'!X29="Q",'CE9'!AA29="Q",'CE9'!AD29="Q",'CE9'!AG29="Q",'CE9'!AJ29="Q",'CE9'!AM29="Q",'CE9'!AP29="Q"),OR('CE9'!U29="M",'CE9'!X29="M",'CE9'!AA29="M",'CE9'!AD29="M",'CE9'!AG29="M",'CE9'!AJ29="M",'CE9'!AM29="M",'CE9'!AP29="M")),"",SUM('CE9'!T29,'CE9'!W29,'CE9'!Z29,'CE9'!AC29,'CE9'!AF29,'CE9'!AI29,'CE9'!AL29,'CE9'!AO29))</f>
        <v/>
      </c>
      <c r="I469" s="131" t="str">
        <f xml:space="preserve"> IF(AND(OR(AND('CE9'!U29="Q",'CE9'!X29="Q",'CE9'!AA29="Q",'CE9'!AD29="Q",'CE9'!AG29="Q",'CE9'!AJ29="Q",'CE9'!AM29="Q",'CE9'!AP29="Q"),AND('CE9'!U29="X",'CE9'!X29="X",'CE9'!AA29="X",'CE9'!AD29="X",'CE9'!AG29="X",'CE9'!AJ29="X",'CE9'!AM29="X",'CE9'!AP29="X")),SUM('CE9'!T29,'CE9'!W29,'CE9'!Z29,'CE9'!AC29,'CE9'!AF29,'CE9'!AI29,'CE9'!AL29,'CE9'!AO29)=0,ISNUMBER('CE9'!AR29)),"",IF(OR('CE9'!U29="M",'CE9'!X29="M",'CE9'!AA29="M",'CE9'!AD29="M",'CE9'!AG29="M",'CE9'!AJ29="M",'CE9'!AM29="M",'CE9'!AP29="M"),"M",IF(AND('CE9'!U29='CE9'!X29,'CE9'!U29='CE9'!AA29,'CE9'!U29='CE9'!AD29,'CE9'!U29='CE9'!AG29,'CE9'!U29='CE9'!AJ29,'CE9'!U29='CE9'!AM29,'CE9'!U29='CE9'!AP29,OR('CE9'!U29="X",'CE9'!U29="W",'CE9'!U29="Q",'CE9'!U29="U",'CE9'!U29="Z")),UPPER('CE9'!U29),"")))</f>
        <v/>
      </c>
      <c r="J469" s="132" t="s">
        <v>544</v>
      </c>
      <c r="K469" s="131" t="str">
        <f>IF(AND(ISBLANK('CE9'!AR29),$L$469&lt;&gt;"Z"),"",'CE9'!AR29)</f>
        <v/>
      </c>
      <c r="L469" s="131" t="str">
        <f>IF(ISBLANK('CE9'!AS29),"",'CE9'!AS29)</f>
        <v/>
      </c>
      <c r="M469" s="133" t="str">
        <f t="shared" si="7"/>
        <v>OK</v>
      </c>
      <c r="N469" s="134"/>
    </row>
    <row r="470" spans="1:14" x14ac:dyDescent="0.25">
      <c r="A470" s="125" t="s">
        <v>1813</v>
      </c>
      <c r="B470" s="126" t="s">
        <v>1750</v>
      </c>
      <c r="C470" s="127" t="s">
        <v>1057</v>
      </c>
      <c r="D470" s="128" t="s">
        <v>1751</v>
      </c>
      <c r="E470" s="132" t="s">
        <v>544</v>
      </c>
      <c r="F470" s="130" t="s">
        <v>1057</v>
      </c>
      <c r="G470" s="128" t="s">
        <v>613</v>
      </c>
      <c r="H470" s="131" t="str">
        <f>IF(OR(AND('CE9'!T30="",'CE9'!U30=""),AND('CE9'!W30="",'CE9'!X30=""),AND('CE9'!Z30="",'CE9'!AA30=""),AND('CE9'!AC30="",'CE9'!AD30=""),AND('CE9'!AF30="",'CE9'!AG30=""),AND('CE9'!AI30="",'CE9'!AJ30=""),AND('CE9'!AL30="",'CE9'!AM30=""),AND('CE9'!AO30="",'CE9'!AP30=""),AND('CE9'!U30="X",'CE9'!X30="X",'CE9'!AA30="X",'CE9'!AD30="X",'CE9'!AG30="X",'CE9'!AJ30="X",'CE9'!AM30="X",'CE9'!AP30="X"),AND('CE9'!U30="Q",'CE9'!X30="Q",'CE9'!AA30="Q",'CE9'!AD30="Q",'CE9'!AG30="Q",'CE9'!AJ30="Q",'CE9'!AM30="Q",'CE9'!AP30="Q"),OR('CE9'!U30="M",'CE9'!X30="M",'CE9'!AA30="M",'CE9'!AD30="M",'CE9'!AG30="M",'CE9'!AJ30="M",'CE9'!AM30="M",'CE9'!AP30="M")),"",SUM('CE9'!T30,'CE9'!W30,'CE9'!Z30,'CE9'!AC30,'CE9'!AF30,'CE9'!AI30,'CE9'!AL30,'CE9'!AO30))</f>
        <v/>
      </c>
      <c r="I470" s="131" t="str">
        <f xml:space="preserve"> IF(AND(OR(AND('CE9'!U30="Q",'CE9'!X30="Q",'CE9'!AA30="Q",'CE9'!AD30="Q",'CE9'!AG30="Q",'CE9'!AJ30="Q",'CE9'!AM30="Q",'CE9'!AP30="Q"),AND('CE9'!U30="X",'CE9'!X30="X",'CE9'!AA30="X",'CE9'!AD30="X",'CE9'!AG30="X",'CE9'!AJ30="X",'CE9'!AM30="X",'CE9'!AP30="X")),SUM('CE9'!T30,'CE9'!W30,'CE9'!Z30,'CE9'!AC30,'CE9'!AF30,'CE9'!AI30,'CE9'!AL30,'CE9'!AO30)=0,ISNUMBER('CE9'!AR30)),"",IF(OR('CE9'!U30="M",'CE9'!X30="M",'CE9'!AA30="M",'CE9'!AD30="M",'CE9'!AG30="M",'CE9'!AJ30="M",'CE9'!AM30="M",'CE9'!AP30="M"),"M",IF(AND('CE9'!U30='CE9'!X30,'CE9'!U30='CE9'!AA30,'CE9'!U30='CE9'!AD30,'CE9'!U30='CE9'!AG30,'CE9'!U30='CE9'!AJ30,'CE9'!U30='CE9'!AM30,'CE9'!U30='CE9'!AP30,OR('CE9'!U30="X",'CE9'!U30="W",'CE9'!U30="Q",'CE9'!U30="U",'CE9'!U30="Z")),UPPER('CE9'!U30),"")))</f>
        <v/>
      </c>
      <c r="J470" s="132" t="s">
        <v>544</v>
      </c>
      <c r="K470" s="131" t="str">
        <f>IF(AND(ISBLANK('CE9'!AR30),$L$470&lt;&gt;"Z"),"",'CE9'!AR30)</f>
        <v/>
      </c>
      <c r="L470" s="131" t="str">
        <f>IF(ISBLANK('CE9'!AS30),"",'CE9'!AS30)</f>
        <v/>
      </c>
      <c r="M470" s="133" t="str">
        <f t="shared" si="7"/>
        <v>OK</v>
      </c>
      <c r="N470" s="134"/>
    </row>
    <row r="471" spans="1:14" x14ac:dyDescent="0.25">
      <c r="A471" s="125" t="s">
        <v>1813</v>
      </c>
      <c r="B471" s="126" t="s">
        <v>1752</v>
      </c>
      <c r="C471" s="127" t="s">
        <v>1057</v>
      </c>
      <c r="D471" s="128" t="s">
        <v>1753</v>
      </c>
      <c r="E471" s="132" t="s">
        <v>544</v>
      </c>
      <c r="F471" s="130" t="s">
        <v>1057</v>
      </c>
      <c r="G471" s="128" t="s">
        <v>1141</v>
      </c>
      <c r="H471" s="131" t="str">
        <f>IF(OR(SUMPRODUCT(--('CE9'!AR28:'CE9'!AR30=""),--('CE9'!AS28:'CE9'!AS30=""))&gt;0,COUNTIF('CE9'!AS28:'CE9'!AS30,"X")=3,COUNTIF('CE9'!AS28:'CE9'!AS30,"Q")=3,COUNTIF('CE9'!AS28:'CE9'!AS30,"M")&gt;0),"",SUM('CE9'!AR28:'CE9'!AR30))</f>
        <v/>
      </c>
      <c r="I471" s="131" t="str">
        <f>IF(AND(OR(COUNTIF('CE9'!AS28:'CE9'!AS30,"Q")=3,COUNTIF('CE9'!AS28:'CE9'!AS30,"X")=3),SUM('CE9'!AR28:'CE9'!AR30)=0,ISNUMBER('CE9'!AR31)),"",IF(COUNTIF('CE9'!AS28:'CE9'!AS30,"M")&gt;0,"M",IF(AND(COUNTIF('CE9'!AS28:'CE9'!AS30,'CE9'!AS28)=3,OR('CE9'!AS28="X",'CE9'!AS28="W",'CE9'!AS28="Q",'CE9'!AS28="U",'CE9'!AS28="Z")),UPPER('CE9'!AS28),"")))</f>
        <v/>
      </c>
      <c r="J471" s="132" t="s">
        <v>544</v>
      </c>
      <c r="K471" s="131" t="str">
        <f>IF(AND(ISBLANK('CE9'!AR31),$L$471&lt;&gt;"Z"),"",'CE9'!AR31)</f>
        <v/>
      </c>
      <c r="L471" s="131" t="str">
        <f>IF(ISBLANK('CE9'!AS31),"",'CE9'!AS31)</f>
        <v/>
      </c>
      <c r="M471" s="133" t="str">
        <f t="shared" si="7"/>
        <v>OK</v>
      </c>
      <c r="N471" s="134"/>
    </row>
    <row r="472" spans="1:14" x14ac:dyDescent="0.25">
      <c r="A472" s="125" t="s">
        <v>1813</v>
      </c>
      <c r="B472" s="126" t="s">
        <v>1754</v>
      </c>
      <c r="C472" s="127" t="s">
        <v>1057</v>
      </c>
      <c r="D472" s="128" t="s">
        <v>1755</v>
      </c>
      <c r="E472" s="132" t="s">
        <v>544</v>
      </c>
      <c r="F472" s="130" t="s">
        <v>1057</v>
      </c>
      <c r="G472" s="128" t="s">
        <v>614</v>
      </c>
      <c r="H472" s="131" t="str">
        <f>IF(OR(SUMPRODUCT(--('CE9'!AU13:'CE9'!AU15=""),--('CE9'!AV13:'CE9'!AV15=""))&gt;0,COUNTIF('CE9'!AV13:'CE9'!AV15,"X")=3,COUNTIF('CE9'!AV13:'CE9'!AV15,"Q")=3,COUNTIF('CE9'!AV13:'CE9'!AV15,"M")&gt;0),"",SUM('CE9'!AU13:'CE9'!AU15))</f>
        <v/>
      </c>
      <c r="I472" s="131" t="str">
        <f>IF(AND(OR(COUNTIF('CE9'!AV13:'CE9'!AV15,"Q")=3,COUNTIF('CE9'!AV13:'CE9'!AV15,"X")=3),SUM('CE9'!AU13:'CE9'!AU15)=0,ISNUMBER('CE9'!AU16)),"",IF(COUNTIF('CE9'!AV13:'CE9'!AV15,"M")&gt;0,"M",IF(AND(COUNTIF('CE9'!AV13:'CE9'!AV15,'CE9'!AV13)=3,OR('CE9'!AV13="X",'CE9'!AV13="W",'CE9'!AV13="Q",'CE9'!AV13="U",'CE9'!AV13="Z")),UPPER('CE9'!AV13),"")))</f>
        <v/>
      </c>
      <c r="J472" s="132" t="s">
        <v>544</v>
      </c>
      <c r="K472" s="131" t="str">
        <f>IF(AND(ISBLANK('CE9'!AU16),$L$472&lt;&gt;"Z"),"",'CE9'!AU16)</f>
        <v/>
      </c>
      <c r="L472" s="131" t="str">
        <f>IF(ISBLANK('CE9'!AV16),"",'CE9'!AV16)</f>
        <v/>
      </c>
      <c r="M472" s="133" t="str">
        <f t="shared" si="7"/>
        <v>OK</v>
      </c>
      <c r="N472" s="134"/>
    </row>
    <row r="473" spans="1:14" x14ac:dyDescent="0.25">
      <c r="A473" s="125" t="s">
        <v>1813</v>
      </c>
      <c r="B473" s="126" t="s">
        <v>1756</v>
      </c>
      <c r="C473" s="127" t="s">
        <v>1057</v>
      </c>
      <c r="D473" s="128" t="s">
        <v>1757</v>
      </c>
      <c r="E473" s="132" t="s">
        <v>544</v>
      </c>
      <c r="F473" s="130" t="s">
        <v>1057</v>
      </c>
      <c r="G473" s="128" t="s">
        <v>1173</v>
      </c>
      <c r="H473" s="131" t="str">
        <f>IF(OR(SUMPRODUCT(--('CE9'!AU18:'CE9'!AU20=""),--('CE9'!AV18:'CE9'!AV20=""))&gt;0,COUNTIF('CE9'!AV18:'CE9'!AV20,"X")=3,COUNTIF('CE9'!AV18:'CE9'!AV20,"Q")=3,COUNTIF('CE9'!AV18:'CE9'!AV20,"M")&gt;0),"",SUM('CE9'!AU18:'CE9'!AU20))</f>
        <v/>
      </c>
      <c r="I473" s="131" t="str">
        <f>IF(AND(OR(COUNTIF('CE9'!AV18:'CE9'!AV20,"Q")=3,COUNTIF('CE9'!AV18:'CE9'!AV20,"X")=3),SUM('CE9'!AU18:'CE9'!AU20)=0,ISNUMBER('CE9'!AU21)),"",IF(COUNTIF('CE9'!AV18:'CE9'!AV20,"M")&gt;0,"M",IF(AND(COUNTIF('CE9'!AV18:'CE9'!AV20,'CE9'!AV18)=3,OR('CE9'!AV18="X",'CE9'!AV18="W",'CE9'!AV18="Q",'CE9'!AV18="U",'CE9'!AV18="Z")),UPPER('CE9'!AV18),"")))</f>
        <v/>
      </c>
      <c r="J473" s="132" t="s">
        <v>544</v>
      </c>
      <c r="K473" s="131" t="str">
        <f>IF(AND(ISBLANK('CE9'!AU21),$L$473&lt;&gt;"Z"),"",'CE9'!AU21)</f>
        <v/>
      </c>
      <c r="L473" s="131" t="str">
        <f>IF(ISBLANK('CE9'!AV21),"",'CE9'!AV21)</f>
        <v/>
      </c>
      <c r="M473" s="133" t="str">
        <f t="shared" si="7"/>
        <v>OK</v>
      </c>
      <c r="N473" s="134"/>
    </row>
    <row r="474" spans="1:14" x14ac:dyDescent="0.25">
      <c r="A474" s="125" t="s">
        <v>1813</v>
      </c>
      <c r="B474" s="126" t="s">
        <v>1758</v>
      </c>
      <c r="C474" s="127" t="s">
        <v>1057</v>
      </c>
      <c r="D474" s="128" t="s">
        <v>1759</v>
      </c>
      <c r="E474" s="132" t="s">
        <v>544</v>
      </c>
      <c r="F474" s="130" t="s">
        <v>1057</v>
      </c>
      <c r="G474" s="128" t="s">
        <v>1175</v>
      </c>
      <c r="H474" s="131" t="str">
        <f>IF(OR(SUMPRODUCT(--('CE9'!AU23:'CE9'!AU25=""),--('CE9'!AV23:'CE9'!AV25=""))&gt;0,COUNTIF('CE9'!AV23:'CE9'!AV25,"X")=3,COUNTIF('CE9'!AV23:'CE9'!AV25,"Q")=3,COUNTIF('CE9'!AV23:'CE9'!AV25,"M")&gt;0),"",SUM('CE9'!AU23:'CE9'!AU25))</f>
        <v/>
      </c>
      <c r="I474" s="131" t="str">
        <f>IF(AND(OR(COUNTIF('CE9'!AV23:'CE9'!AV25,"Q")=3,COUNTIF('CE9'!AV23:'CE9'!AV25,"X")=3),SUM('CE9'!AU23:'CE9'!AU25)=0,ISNUMBER('CE9'!AU26)),"",IF(COUNTIF('CE9'!AV23:'CE9'!AV25,"M")&gt;0,"M",IF(AND(COUNTIF('CE9'!AV23:'CE9'!AV25,'CE9'!AV23)=3,OR('CE9'!AV23="X",'CE9'!AV23="W",'CE9'!AV23="Q",'CE9'!AV23="U",'CE9'!AV23="Z")),UPPER('CE9'!AV23),"")))</f>
        <v/>
      </c>
      <c r="J474" s="132" t="s">
        <v>544</v>
      </c>
      <c r="K474" s="131" t="str">
        <f>IF(AND(ISBLANK('CE9'!AU26),$L$474&lt;&gt;"Z"),"",'CE9'!AU26)</f>
        <v/>
      </c>
      <c r="L474" s="131" t="str">
        <f>IF(ISBLANK('CE9'!AV26),"",'CE9'!AV26)</f>
        <v/>
      </c>
      <c r="M474" s="133" t="str">
        <f t="shared" si="7"/>
        <v>OK</v>
      </c>
      <c r="N474" s="134"/>
    </row>
    <row r="475" spans="1:14" x14ac:dyDescent="0.25">
      <c r="A475" s="125" t="s">
        <v>1813</v>
      </c>
      <c r="B475" s="126" t="s">
        <v>1760</v>
      </c>
      <c r="C475" s="127" t="s">
        <v>1057</v>
      </c>
      <c r="D475" s="128" t="s">
        <v>1761</v>
      </c>
      <c r="E475" s="132" t="s">
        <v>544</v>
      </c>
      <c r="F475" s="130" t="s">
        <v>1057</v>
      </c>
      <c r="G475" s="128" t="s">
        <v>615</v>
      </c>
      <c r="H475" s="131" t="str">
        <f>IF(OR(SUMPRODUCT(--('CE9'!AU28:'CE9'!AU30=""),--('CE9'!AV28:'CE9'!AV30=""))&gt;0,COUNTIF('CE9'!AV28:'CE9'!AV30,"X")=3,COUNTIF('CE9'!AV28:'CE9'!AV30,"Q")=3,COUNTIF('CE9'!AV28:'CE9'!AV30,"M")&gt;0),"",SUM('CE9'!AU28:'CE9'!AU30))</f>
        <v/>
      </c>
      <c r="I475" s="131" t="str">
        <f>IF(AND(OR(COUNTIF('CE9'!AV28:'CE9'!AV30,"Q")=3,COUNTIF('CE9'!AV28:'CE9'!AV30,"X")=3),SUM('CE9'!AU28:'CE9'!AU30)=0,ISNUMBER('CE9'!AU31)),"",IF(COUNTIF('CE9'!AV28:'CE9'!AV30,"M")&gt;0,"M",IF(AND(COUNTIF('CE9'!AV28:'CE9'!AV30,'CE9'!AV28)=3,OR('CE9'!AV28="X",'CE9'!AV28="W",'CE9'!AV28="Q",'CE9'!AV28="U",'CE9'!AV28="Z")),UPPER('CE9'!AV28),"")))</f>
        <v/>
      </c>
      <c r="J475" s="132" t="s">
        <v>544</v>
      </c>
      <c r="K475" s="131" t="str">
        <f>IF(AND(ISBLANK('CE9'!AU31),$L$475&lt;&gt;"Z"),"",'CE9'!AU31)</f>
        <v/>
      </c>
      <c r="L475" s="131" t="str">
        <f>IF(ISBLANK('CE9'!AV31),"",'CE9'!AV31)</f>
        <v/>
      </c>
      <c r="M475" s="133" t="str">
        <f t="shared" si="7"/>
        <v>OK</v>
      </c>
      <c r="N475" s="134"/>
    </row>
    <row r="476" spans="1:14" x14ac:dyDescent="0.25">
      <c r="A476" s="125" t="s">
        <v>1813</v>
      </c>
      <c r="B476" s="126" t="s">
        <v>1762</v>
      </c>
      <c r="C476" s="127" t="s">
        <v>1763</v>
      </c>
      <c r="D476" s="128" t="s">
        <v>1764</v>
      </c>
      <c r="E476" s="132" t="s">
        <v>544</v>
      </c>
      <c r="F476" s="130" t="s">
        <v>1763</v>
      </c>
      <c r="G476" s="128" t="s">
        <v>1765</v>
      </c>
      <c r="H476" s="131" t="str">
        <f>IF(OR(SUMPRODUCT(--('CE10'!T13:'CE10'!T61=""),--('CE10'!U13:'CE10'!U61=""))&gt;0,COUNTIF('CE10'!U13:'CE10'!U61,"X")=49,COUNTIF('CE10'!U13:'CE10'!U61,"Q")=49,COUNTIF('CE10'!U13:'CE10'!U61,"M")&gt;0),"",SUM('CE10'!T13:'CE10'!T61))</f>
        <v/>
      </c>
      <c r="I476" s="131" t="str">
        <f>IF(AND(OR(COUNTIF('CE10'!U13:'CE10'!U61,"Q")=49,COUNTIF('CE10'!U13:'CE10'!U61,"X")=49),SUM('CE10'!T13:'CE10'!T61)=0,ISNUMBER('CE10'!T62)),"",IF(COUNTIF('CE10'!U13:'CE10'!U61,"M")&gt;0,"M",IF(AND(COUNTIF('CE10'!U13:'CE10'!U61,'CE10'!U13)=49,OR('CE10'!U13="X",'CE10'!U13="W",'CE10'!U13="Q",'CE10'!U13="U",'CE10'!U13="Z")),UPPER('CE10'!U13),"")))</f>
        <v/>
      </c>
      <c r="J476" s="132" t="s">
        <v>544</v>
      </c>
      <c r="K476" s="131" t="str">
        <f>IF(AND(ISBLANK('CE10'!T62),$L$476&lt;&gt;"Z"),"",'CE10'!T62)</f>
        <v/>
      </c>
      <c r="L476" s="131" t="str">
        <f>IF(ISBLANK('CE10'!U62),"",'CE10'!U62)</f>
        <v/>
      </c>
      <c r="M476" s="133" t="str">
        <f t="shared" si="7"/>
        <v>OK</v>
      </c>
      <c r="N476" s="134"/>
    </row>
    <row r="477" spans="1:14" x14ac:dyDescent="0.25">
      <c r="A477" s="125" t="s">
        <v>1813</v>
      </c>
      <c r="B477" s="126" t="s">
        <v>1766</v>
      </c>
      <c r="C477" s="127" t="s">
        <v>1763</v>
      </c>
      <c r="D477" s="128" t="s">
        <v>1767</v>
      </c>
      <c r="E477" s="132" t="s">
        <v>544</v>
      </c>
      <c r="F477" s="130" t="s">
        <v>1763</v>
      </c>
      <c r="G477" s="128" t="s">
        <v>1768</v>
      </c>
      <c r="H477" s="131" t="str">
        <f>IF(OR(SUMPRODUCT(--('CE10'!T63:'CE10'!T69=""),--('CE10'!U63:'CE10'!U69=""))&gt;0,COUNTIF('CE10'!U63:'CE10'!U69,"X")=7,COUNTIF('CE10'!U63:'CE10'!U69,"Q")=7,COUNTIF('CE10'!U63:'CE10'!U69,"M")&gt;0),"",SUM('CE10'!T63:'CE10'!T69))</f>
        <v/>
      </c>
      <c r="I477" s="131" t="str">
        <f>IF(AND(OR(COUNTIF('CE10'!U63:'CE10'!U69,"Q")=7,COUNTIF('CE10'!U63:'CE10'!U69,"X")=7),SUM('CE10'!T63:'CE10'!T69)=0,ISNUMBER('CE10'!T70)),"",IF(COUNTIF('CE10'!U63:'CE10'!U69,"M")&gt;0,"M",IF(AND(COUNTIF('CE10'!U63:'CE10'!U69,'CE10'!U63)=7,OR('CE10'!U63="X",'CE10'!U63="W",'CE10'!U63="Q",'CE10'!U63="U",'CE10'!U63="Z")),UPPER('CE10'!U63),"")))</f>
        <v/>
      </c>
      <c r="J477" s="132" t="s">
        <v>544</v>
      </c>
      <c r="K477" s="131" t="str">
        <f>IF(AND(ISBLANK('CE10'!T70),$L$477&lt;&gt;"Z"),"",'CE10'!T70)</f>
        <v/>
      </c>
      <c r="L477" s="131" t="str">
        <f>IF(ISBLANK('CE10'!U70),"",'CE10'!U70)</f>
        <v/>
      </c>
      <c r="M477" s="133" t="str">
        <f t="shared" si="7"/>
        <v>OK</v>
      </c>
      <c r="N477" s="134"/>
    </row>
    <row r="478" spans="1:14" x14ac:dyDescent="0.25">
      <c r="A478" s="125" t="s">
        <v>1813</v>
      </c>
      <c r="B478" s="126" t="s">
        <v>1769</v>
      </c>
      <c r="C478" s="127" t="s">
        <v>1763</v>
      </c>
      <c r="D478" s="128" t="s">
        <v>1770</v>
      </c>
      <c r="E478" s="132" t="s">
        <v>544</v>
      </c>
      <c r="F478" s="130" t="s">
        <v>1763</v>
      </c>
      <c r="G478" s="128" t="s">
        <v>1771</v>
      </c>
      <c r="H478" s="131" t="str">
        <f>IF(OR(SUMPRODUCT(--('CE10'!T72:'CE10'!T82=""),--('CE10'!U72:'CE10'!U82=""))&gt;0,COUNTIF('CE10'!U72:'CE10'!U82,"X")=11,COUNTIF('CE10'!U72:'CE10'!U82,"Q")=11,COUNTIF('CE10'!U72:'CE10'!U82,"M")&gt;0),"",SUM('CE10'!T72:'CE10'!T82))</f>
        <v/>
      </c>
      <c r="I478" s="131" t="str">
        <f>IF(AND(OR(COUNTIF('CE10'!U72:'CE10'!U82,"Q")=11,COUNTIF('CE10'!U72:'CE10'!U82,"X")=11),SUM('CE10'!T72:'CE10'!T82)=0,ISNUMBER('CE10'!T83)),"",IF(COUNTIF('CE10'!U72:'CE10'!U82,"M")&gt;0,"M",IF(AND(COUNTIF('CE10'!U72:'CE10'!U82,'CE10'!U72)=11,OR('CE10'!U72="X",'CE10'!U72="W",'CE10'!U72="Q",'CE10'!U72="U",'CE10'!U72="Z")),UPPER('CE10'!U72),"")))</f>
        <v/>
      </c>
      <c r="J478" s="132" t="s">
        <v>544</v>
      </c>
      <c r="K478" s="131" t="str">
        <f>IF(AND(ISBLANK('CE10'!T83),$L$478&lt;&gt;"Z"),"",'CE10'!T83)</f>
        <v/>
      </c>
      <c r="L478" s="131" t="str">
        <f>IF(ISBLANK('CE10'!U83),"",'CE10'!U83)</f>
        <v/>
      </c>
      <c r="M478" s="133" t="str">
        <f t="shared" si="7"/>
        <v>OK</v>
      </c>
      <c r="N478" s="134"/>
    </row>
    <row r="479" spans="1:14" x14ac:dyDescent="0.25">
      <c r="A479" s="125" t="s">
        <v>1813</v>
      </c>
      <c r="B479" s="126" t="s">
        <v>1772</v>
      </c>
      <c r="C479" s="127" t="s">
        <v>1773</v>
      </c>
      <c r="D479" s="128" t="s">
        <v>1774</v>
      </c>
      <c r="E479" s="132" t="s">
        <v>544</v>
      </c>
      <c r="F479" s="130" t="s">
        <v>1773</v>
      </c>
      <c r="G479" s="128" t="s">
        <v>980</v>
      </c>
      <c r="H479" s="131" t="str">
        <f>IF(OR(SUMPRODUCT(--('CE11'!T13:'CE11'!T44=""),--('CE11'!U13:'CE11'!U44=""))&gt;0,COUNTIF('CE11'!U13:'CE11'!U44,"X")=32,COUNTIF('CE11'!U13:'CE11'!U44,"Q")=32,COUNTIF('CE11'!U13:'CE11'!U44,"M")&gt;0),"",SUM('CE11'!T13:'CE11'!T44))</f>
        <v/>
      </c>
      <c r="I479" s="131" t="str">
        <f>IF(AND(OR(COUNTIF('CE11'!U13:'CE11'!U44,"Q")=32,COUNTIF('CE11'!U13:'CE11'!U44,"X")=32),SUM('CE11'!T13:'CE11'!T44)=0,ISNUMBER('CE11'!T45)),"",IF(COUNTIF('CE11'!U13:'CE11'!U44,"M")&gt;0,"M",IF(AND(COUNTIF('CE11'!U13:'CE11'!U44,'CE11'!U13)=32,OR('CE11'!U13="X",'CE11'!U13="W",'CE11'!U13="Q",'CE11'!U13="U",'CE11'!U13="Z")),UPPER('CE11'!U13),"")))</f>
        <v/>
      </c>
      <c r="J479" s="132" t="s">
        <v>544</v>
      </c>
      <c r="K479" s="131" t="str">
        <f>IF(AND(ISBLANK('CE11'!T45),$L$479&lt;&gt;"Z"),"",'CE11'!T45)</f>
        <v/>
      </c>
      <c r="L479" s="131" t="str">
        <f>IF(ISBLANK('CE11'!U45),"",'CE11'!U45)</f>
        <v/>
      </c>
      <c r="M479" s="133" t="str">
        <f t="shared" si="7"/>
        <v>OK</v>
      </c>
      <c r="N479" s="134"/>
    </row>
    <row r="480" spans="1:14" x14ac:dyDescent="0.25">
      <c r="A480" s="125" t="s">
        <v>1813</v>
      </c>
      <c r="B480" s="126" t="s">
        <v>1775</v>
      </c>
      <c r="C480" s="127" t="s">
        <v>1773</v>
      </c>
      <c r="D480" s="128" t="s">
        <v>1776</v>
      </c>
      <c r="E480" s="132" t="s">
        <v>544</v>
      </c>
      <c r="F480" s="130" t="s">
        <v>1773</v>
      </c>
      <c r="G480" s="128" t="s">
        <v>1777</v>
      </c>
      <c r="H480" s="131" t="str">
        <f>IF(OR(SUMPRODUCT(--('CE11'!T47:'CE11'!T68=""),--('CE11'!U47:'CE11'!U68=""))&gt;0,COUNTIF('CE11'!U47:'CE11'!U68,"X")=22,COUNTIF('CE11'!U47:'CE11'!U68,"Q")=22,COUNTIF('CE11'!U47:'CE11'!U68,"M")&gt;0),"",SUM('CE11'!T47:'CE11'!T68))</f>
        <v/>
      </c>
      <c r="I480" s="131" t="str">
        <f>IF(AND(OR(COUNTIF('CE11'!U47:'CE11'!U68,"Q")=22,COUNTIF('CE11'!U47:'CE11'!U68,"X")=22),SUM('CE11'!T47:'CE11'!T68)=0,ISNUMBER('CE11'!T69)),"",IF(COUNTIF('CE11'!U47:'CE11'!U68,"M")&gt;0,"M",IF(AND(COUNTIF('CE11'!U47:'CE11'!U68,'CE11'!U47)=22,OR('CE11'!U47="X",'CE11'!U47="W",'CE11'!U47="Q",'CE11'!U47="U",'CE11'!U47="Z")),UPPER('CE11'!U47),"")))</f>
        <v/>
      </c>
      <c r="J480" s="132" t="s">
        <v>544</v>
      </c>
      <c r="K480" s="131" t="str">
        <f>IF(AND(ISBLANK('CE11'!T69),$L$480&lt;&gt;"Z"),"",'CE11'!T69)</f>
        <v/>
      </c>
      <c r="L480" s="131" t="str">
        <f>IF(ISBLANK('CE11'!U69),"",'CE11'!U69)</f>
        <v/>
      </c>
      <c r="M480" s="133" t="str">
        <f t="shared" si="7"/>
        <v>OK</v>
      </c>
      <c r="N480" s="134"/>
    </row>
  </sheetData>
  <sheetProtection password="CA1C" sheet="1" objects="1" scenarios="1" formatCells="0" formatColumns="0" formatRows="0" sort="0" autoFilter="0"/>
  <autoFilter ref="A16:N16"/>
  <mergeCells count="15">
    <mergeCell ref="A3:N3"/>
    <mergeCell ref="A12:M12"/>
    <mergeCell ref="N12:N15"/>
    <mergeCell ref="A13:B13"/>
    <mergeCell ref="C13:G13"/>
    <mergeCell ref="H13:M13"/>
    <mergeCell ref="A14:A15"/>
    <mergeCell ref="B14:B15"/>
    <mergeCell ref="C14:D14"/>
    <mergeCell ref="E14:E15"/>
    <mergeCell ref="F14:G14"/>
    <mergeCell ref="H14:I14"/>
    <mergeCell ref="J14:J15"/>
    <mergeCell ref="K14:L14"/>
    <mergeCell ref="M14:M15"/>
  </mergeCells>
  <conditionalFormatting sqref="B183:L183 B248:L259 B184:M247 B165:M182 B260:M480 M17:M480 A17:A480 B17:L164">
    <cfRule type="expression" dxfId="17" priority="29">
      <formula>$M17&lt;&gt;"OK"</formula>
    </cfRule>
  </conditionalFormatting>
  <conditionalFormatting sqref="M270">
    <cfRule type="expression" dxfId="16" priority="22">
      <formula>$M270&lt;&gt;"OK"</formula>
    </cfRule>
  </conditionalFormatting>
  <conditionalFormatting sqref="M184:M224">
    <cfRule type="expression" dxfId="15" priority="20">
      <formula>$M184&lt;&gt;"OK"</formula>
    </cfRule>
  </conditionalFormatting>
  <conditionalFormatting sqref="M183:M224">
    <cfRule type="expression" dxfId="14" priority="19">
      <formula>$M183&lt;&gt;"OK"</formula>
    </cfRule>
  </conditionalFormatting>
  <conditionalFormatting sqref="M183:M224">
    <cfRule type="expression" dxfId="13" priority="18">
      <formula>$M183&lt;&gt;"OK"</formula>
    </cfRule>
  </conditionalFormatting>
  <conditionalFormatting sqref="M183:M224">
    <cfRule type="expression" dxfId="12" priority="17">
      <formula>$M183&lt;&gt;"OK"</formula>
    </cfRule>
  </conditionalFormatting>
  <conditionalFormatting sqref="M183:M224">
    <cfRule type="expression" dxfId="11" priority="16">
      <formula>$M183&lt;&gt;"OK"</formula>
    </cfRule>
  </conditionalFormatting>
  <conditionalFormatting sqref="M248:M259">
    <cfRule type="expression" dxfId="10" priority="15">
      <formula>$M248&lt;&gt;"OK"</formula>
    </cfRule>
  </conditionalFormatting>
  <conditionalFormatting sqref="M248:M259">
    <cfRule type="expression" dxfId="9" priority="14">
      <formula>$M248&lt;&gt;"OK"</formula>
    </cfRule>
  </conditionalFormatting>
  <conditionalFormatting sqref="M248:M259">
    <cfRule type="expression" dxfId="8" priority="13">
      <formula>$M248&lt;&gt;"OK"</formula>
    </cfRule>
  </conditionalFormatting>
  <conditionalFormatting sqref="M248:M259">
    <cfRule type="expression" dxfId="7" priority="12">
      <formula>$M248&lt;&gt;"OK"</formula>
    </cfRule>
  </conditionalFormatting>
  <conditionalFormatting sqref="A166 A183:A224">
    <cfRule type="expression" dxfId="6" priority="10">
      <formula>$M166&lt;&gt;"OK"</formula>
    </cfRule>
  </conditionalFormatting>
  <conditionalFormatting sqref="A167:A182">
    <cfRule type="expression" dxfId="5" priority="9">
      <formula>$M167&lt;&gt;"OK"</formula>
    </cfRule>
  </conditionalFormatting>
  <conditionalFormatting sqref="A225:A242">
    <cfRule type="expression" dxfId="4" priority="8">
      <formula>$M225&lt;&gt;"OK"</formula>
    </cfRule>
  </conditionalFormatting>
  <conditionalFormatting sqref="A248:A259">
    <cfRule type="expression" dxfId="3" priority="6">
      <formula>$M248&lt;&gt;"OK"</formula>
    </cfRule>
  </conditionalFormatting>
  <conditionalFormatting sqref="A248:A259">
    <cfRule type="expression" dxfId="2" priority="7">
      <formula>$M248&lt;&gt;"OK"</formula>
    </cfRule>
  </conditionalFormatting>
  <conditionalFormatting sqref="A260:A269 A271">
    <cfRule type="expression" dxfId="1" priority="5">
      <formula>$M260&lt;&gt;"OK"</formula>
    </cfRule>
  </conditionalFormatting>
  <conditionalFormatting sqref="A270">
    <cfRule type="expression" dxfId="0" priority="4">
      <formula>$M270&lt;&gt;"OK"</formula>
    </cfRule>
  </conditionalFormatting>
  <hyperlinks>
    <hyperlink ref="D165" location="'CE1'!T13" display="SUM(T13,T14)"/>
    <hyperlink ref="G165" location="'CE1'!T15" display="T15"/>
    <hyperlink ref="D166" location="'CE1'!T16" display="SUM(T16,T17)"/>
    <hyperlink ref="G166" location="'CE1'!T18" display="T18"/>
    <hyperlink ref="D167" location="'CE1'!T19" display="SUM(T19,T20)"/>
    <hyperlink ref="G167" location="'CE1'!T21" display="T21"/>
    <hyperlink ref="D168" location="'CE1'!T22" display="SUM(T22,T23)"/>
    <hyperlink ref="G168" location="'CE1'!T24" display="T24"/>
    <hyperlink ref="D169" location="'CE1'!T13" display="SUM(T13,T16,T19,T22)"/>
    <hyperlink ref="G169" location="'CE1'!T25" display="T25"/>
    <hyperlink ref="D170" location="'CE1'!T14" display="SUM(T14,T17,T20,T23)"/>
    <hyperlink ref="G170" location="'CE1'!T26" display="T26"/>
    <hyperlink ref="D171" location="'CE1'!T15" display="SUM(T15,T18,T21,T24)"/>
    <hyperlink ref="G171" location="'CE1'!T27" display="T27"/>
    <hyperlink ref="D172" location="'CE1'!T29" display="SUM(T29,T30)"/>
    <hyperlink ref="G172" location="'CE1'!T31" display="T31"/>
    <hyperlink ref="D173" location="'CE1'!T32" display="SUM(T32,T33)"/>
    <hyperlink ref="G173" location="'CE1'!T34" display="T34"/>
    <hyperlink ref="D174" location="'CE1'!T35" display="SUM(T35,T36)"/>
    <hyperlink ref="G174" location="'CE1'!T37" display="T37"/>
    <hyperlink ref="D175" location="'CE1'!T38" display="SUM(T38,T39)"/>
    <hyperlink ref="G175" location="'CE1'!T40" display="T40"/>
    <hyperlink ref="D176" location="'CE1'!T41" display="SUM(T41,T42)"/>
    <hyperlink ref="G176" location="'CE1'!T43" display="T43"/>
    <hyperlink ref="D177" location="'CE1'!T29" display="SUM(T29,T32,T35,T38,T41)"/>
    <hyperlink ref="G177" location="'CE1'!T44" display="T44"/>
    <hyperlink ref="D178" location="'CE1'!T30" display="SUM(T30,T33,T36,T39,T42)"/>
    <hyperlink ref="G178" location="'CE1'!T45" display="T45"/>
    <hyperlink ref="D179" location="'CE1'!T31" display="SUM(T31,T34,T37,T40,T43)"/>
    <hyperlink ref="G179" location="'CE1'!T46" display="T46"/>
    <hyperlink ref="D180" location="'CE1'!W13" display="SUM(W13,W14)"/>
    <hyperlink ref="G180" location="'CE1'!W15" display="W15"/>
    <hyperlink ref="D181" location="'CE1'!W16" display="SUM(W16,W17)"/>
    <hyperlink ref="G181" location="'CE1'!W18" display="W18"/>
    <hyperlink ref="D182" location="'CE1'!W19" display="SUM(W19,W20)"/>
    <hyperlink ref="G182" location="'CE1'!W21" display="W21"/>
    <hyperlink ref="D183" location="'CE1'!W22" display="SUM(W22,W23)"/>
    <hyperlink ref="G183" location="'CE1'!W24" display="W24"/>
    <hyperlink ref="D184" location="'CE1'!W13" display="SUM(W13,W16,W19,W22)"/>
    <hyperlink ref="G184" location="'CE1'!W25" display="W25"/>
    <hyperlink ref="D185" location="'CE1'!W14" display="SUM(W14,W17,W20,W23)"/>
    <hyperlink ref="G185" location="'CE1'!W26" display="W26"/>
    <hyperlink ref="D186" location="'CE1'!W15" display="SUM(W15,W18,W21,W24)"/>
    <hyperlink ref="G186" location="'CE1'!W27" display="W27"/>
    <hyperlink ref="D187" location="'CE1'!W29" display="SUM(W29,W30)"/>
    <hyperlink ref="G187" location="'CE1'!W31" display="W31"/>
    <hyperlink ref="D188" location="'CE1'!W32" display="SUM(W32,W33)"/>
    <hyperlink ref="G188" location="'CE1'!W34" display="W34"/>
    <hyperlink ref="D189" location="'CE1'!W35" display="SUM(W35,W36)"/>
    <hyperlink ref="G189" location="'CE1'!W37" display="W37"/>
    <hyperlink ref="D190" location="'CE1'!W38" display="SUM(W38,W39)"/>
    <hyperlink ref="G190" location="'CE1'!W40" display="W40"/>
    <hyperlink ref="D191" location="'CE1'!W41" display="SUM(W41,W42)"/>
    <hyperlink ref="G191" location="'CE1'!W43" display="W43"/>
    <hyperlink ref="D192" location="'CE1'!W29" display="SUM(W29,W32,W35,W38,W41)"/>
    <hyperlink ref="G192" location="'CE1'!W44" display="W44"/>
    <hyperlink ref="D193" location="'CE1'!W30" display="SUM(W30,W33,W36,W39,W42)"/>
    <hyperlink ref="G193" location="'CE1'!W45" display="W45"/>
    <hyperlink ref="D194" location="'CE1'!W31" display="SUM(W31,W34,W37,W40,W43)"/>
    <hyperlink ref="G194" location="'CE1'!W46" display="W46"/>
    <hyperlink ref="D195" location="'CE1'!Z13" display="SUM(Z13,Z14)"/>
    <hyperlink ref="G195" location="'CE1'!Z15" display="Z15"/>
    <hyperlink ref="D196" location="'CE1'!Z16" display="SUM(Z16,Z17)"/>
    <hyperlink ref="G196" location="'CE1'!Z18" display="Z18"/>
    <hyperlink ref="D197" location="'CE1'!Z19" display="SUM(Z19,Z20)"/>
    <hyperlink ref="G197" location="'CE1'!Z21" display="Z21"/>
    <hyperlink ref="D198" location="'CE1'!Z22" display="SUM(Z22,Z23)"/>
    <hyperlink ref="G198" location="'CE1'!Z24" display="Z24"/>
    <hyperlink ref="D199" location="'CE1'!Z13" display="SUM(Z13,Z16,Z19,Z22)"/>
    <hyperlink ref="G199" location="'CE1'!Z25" display="Z25"/>
    <hyperlink ref="D200" location="'CE1'!Z14" display="SUM(Z14,Z17,Z20,Z23)"/>
    <hyperlink ref="G200" location="'CE1'!Z26" display="Z26"/>
    <hyperlink ref="D201" location="'CE1'!Z15" display="SUM(Z15,Z18,Z21,Z24)"/>
    <hyperlink ref="G201" location="'CE1'!Z27" display="Z27"/>
    <hyperlink ref="D202" location="'CE1'!Z29" display="SUM(Z29,Z30)"/>
    <hyperlink ref="G202" location="'CE1'!Z31" display="Z31"/>
    <hyperlink ref="D203" location="'CE1'!Z32" display="SUM(Z32,Z33)"/>
    <hyperlink ref="G203" location="'CE1'!Z34" display="Z34"/>
    <hyperlink ref="D204" location="'CE1'!Z35" display="SUM(Z35,Z36)"/>
    <hyperlink ref="G204" location="'CE1'!Z37" display="Z37"/>
    <hyperlink ref="D205" location="'CE1'!Z38" display="SUM(Z38,Z39)"/>
    <hyperlink ref="G205" location="'CE1'!Z40" display="Z40"/>
    <hyperlink ref="D206" location="'CE1'!Z41" display="SUM(Z41,Z42)"/>
    <hyperlink ref="G206" location="'CE1'!Z43" display="Z43"/>
    <hyperlink ref="D207" location="'CE1'!Z29" display="SUM(Z29,Z32,Z35,Z38,Z41)"/>
    <hyperlink ref="G207" location="'CE1'!Z44" display="Z44"/>
    <hyperlink ref="D208" location="'CE1'!Z30" display="SUM(Z30,Z33,Z36,Z39,Z42)"/>
    <hyperlink ref="G208" location="'CE1'!Z45" display="Z45"/>
    <hyperlink ref="D209" location="'CE1'!Z31" display="SUM(Z31,Z34,Z37,Z40,Z43)"/>
    <hyperlink ref="G209" location="'CE1'!Z46" display="Z46"/>
    <hyperlink ref="D210" location="'CE1'!T13" display="SUM(T13,W13,Z13)"/>
    <hyperlink ref="G210" location="'CE1'!AC13" display="AC13"/>
    <hyperlink ref="D211" location="'CE1'!T14" display="SUM(T14,W14,Z14)"/>
    <hyperlink ref="G211" location="'CE1'!AC14" display="AC14"/>
    <hyperlink ref="D212" location="'CE1'!AC13" display="SUM(AC13,AC14)"/>
    <hyperlink ref="G212" location="'CE1'!AC15" display="AC15"/>
    <hyperlink ref="D213" location="'CE1'!T16" display="SUM(T16,W16,Z16)"/>
    <hyperlink ref="G213" location="'CE1'!AC16" display="AC16"/>
    <hyperlink ref="D214" location="'CE1'!T17" display="SUM(T17,W17,Z17)"/>
    <hyperlink ref="G214" location="'CE1'!AC17" display="AC17"/>
    <hyperlink ref="D215" location="'CE1'!AC16" display="SUM(AC16,AC17)"/>
    <hyperlink ref="G215" location="'CE1'!AC18" display="AC18"/>
    <hyperlink ref="D216" location="'CE1'!T19" display="SUM(T19,W19,Z19)"/>
    <hyperlink ref="G216" location="'CE1'!AC19" display="AC19"/>
    <hyperlink ref="D217" location="'CE1'!T20" display="SUM(T20,W20,Z20)"/>
    <hyperlink ref="G217" location="'CE1'!AC20" display="AC20"/>
    <hyperlink ref="D218" location="'CE1'!AC19" display="SUM(AC19,AC20)"/>
    <hyperlink ref="G218" location="'CE1'!AC21" display="AC21"/>
    <hyperlink ref="D219" location="'CE1'!T22" display="SUM(T22,W22,Z22)"/>
    <hyperlink ref="G219" location="'CE1'!AC22" display="AC22"/>
    <hyperlink ref="D220" location="'CE1'!T23" display="SUM(T23,W23,Z23)"/>
    <hyperlink ref="G220" location="'CE1'!AC23" display="AC23"/>
    <hyperlink ref="D221" location="'CE1'!AC22" display="SUM(AC22,AC23)"/>
    <hyperlink ref="G221" location="'CE1'!AC24" display="AC24"/>
    <hyperlink ref="D222" location="'CE1'!AC13" display="SUM(AC13,AC16,AC19,AC22)"/>
    <hyperlink ref="G222" location="'CE1'!AC25" display="AC25"/>
    <hyperlink ref="D223" location="'CE1'!AC14" display="SUM(AC14,AC17,AC20,AC23)"/>
    <hyperlink ref="G223" location="'CE1'!AC26" display="AC26"/>
    <hyperlink ref="D224" location="'CE1'!AC15" display="SUM(AC15,AC18,AC21,AC24)"/>
    <hyperlink ref="G224" location="'CE1'!AC27" display="AC27"/>
    <hyperlink ref="D225" location="'CE1'!T29" display="SUM(T29,W29,Z29)"/>
    <hyperlink ref="G225" location="'CE1'!AC29" display="AC29"/>
    <hyperlink ref="D226" location="'CE1'!T30" display="SUM(T30,W30,Z30)"/>
    <hyperlink ref="G226" location="'CE1'!AC30" display="AC30"/>
    <hyperlink ref="D227" location="'CE1'!AC29" display="SUM(AC29,AC30)"/>
    <hyperlink ref="G227" location="'CE1'!AC31" display="AC31"/>
    <hyperlink ref="D228" location="'CE1'!T32" display="SUM(T32,W32,Z32)"/>
    <hyperlink ref="G228" location="'CE1'!AC32" display="AC32"/>
    <hyperlink ref="D229" location="'CE1'!T33" display="SUM(T33,W33,Z33)"/>
    <hyperlink ref="G229" location="'CE1'!AC33" display="AC33"/>
    <hyperlink ref="D230" location="'CE1'!AC32" display="SUM(AC32,AC33)"/>
    <hyperlink ref="G230" location="'CE1'!AC34" display="AC34"/>
    <hyperlink ref="D231" location="'CE1'!T35" display="SUM(T35,W35,Z35)"/>
    <hyperlink ref="G231" location="'CE1'!AC35" display="AC35"/>
    <hyperlink ref="D232" location="'CE1'!T36" display="SUM(T36,W36,Z36)"/>
    <hyperlink ref="G232" location="'CE1'!AC36" display="AC36"/>
    <hyperlink ref="D233" location="'CE1'!AC35" display="SUM(AC35,AC36)"/>
    <hyperlink ref="G233" location="'CE1'!AC37" display="AC37"/>
    <hyperlink ref="D234" location="'CE1'!T38" display="SUM(T38,W38,Z38)"/>
    <hyperlink ref="G234" location="'CE1'!AC38" display="AC38"/>
    <hyperlink ref="D235" location="'CE1'!T39" display="SUM(T39,W39,Z39)"/>
    <hyperlink ref="G235" location="'CE1'!AC39" display="AC39"/>
    <hyperlink ref="D236" location="'CE1'!AC38" display="SUM(AC38,AC39)"/>
    <hyperlink ref="G236" location="'CE1'!AC40" display="AC40"/>
    <hyperlink ref="D237" location="'CE1'!T41" display="SUM(T41,W41,Z41)"/>
    <hyperlink ref="G237" location="'CE1'!AC41" display="AC41"/>
    <hyperlink ref="D238" location="'CE1'!T42" display="SUM(T42,W42,Z42)"/>
    <hyperlink ref="G238" location="'CE1'!AC42" display="AC42"/>
    <hyperlink ref="D239" location="'CE1'!AC41" display="SUM(AC41,AC42)"/>
    <hyperlink ref="G239" location="'CE1'!AC43" display="AC43"/>
    <hyperlink ref="D240" location="'CE1'!AC29" display="SUM(AC29,AC32,AC35,AC38,AC41)"/>
    <hyperlink ref="G240" location="'CE1'!AC44" display="AC44"/>
    <hyperlink ref="D241" location="'CE1'!AC30" display="SUM(AC30,AC33,AC36,AC39,AC42)"/>
    <hyperlink ref="G241" location="'CE1'!AC45" display="AC45"/>
    <hyperlink ref="D242" location="'CE1'!AC31" display="SUM(AC31,AC34,AC37,AC40,AC43)"/>
    <hyperlink ref="G242" location="'CE1'!AC46" display="AC46"/>
    <hyperlink ref="D248" location="'CE3'!T13" display="SUM(T13:T15)"/>
    <hyperlink ref="G248" location="'CE3'!T16" display="T16"/>
    <hyperlink ref="D249" location="'CE3'!T18" display="SUM(T18:T21)"/>
    <hyperlink ref="G249" location="'CE3'!T22" display="T22"/>
    <hyperlink ref="D250" location="'CE3'!T24" display="SUM(T24:T28)"/>
    <hyperlink ref="G250" location="'CE3'!T29" display="T29"/>
    <hyperlink ref="D251" location="'CE3'!W13" display="SUM(W13:W15)"/>
    <hyperlink ref="G251" location="'CE3'!W16" display="W16"/>
    <hyperlink ref="D252" location="'CE3'!W18" display="SUM(W18:W21)"/>
    <hyperlink ref="G252" location="'CE3'!W22" display="W22"/>
    <hyperlink ref="D253" location="'CE3'!W24" display="SUM(W24:W28)"/>
    <hyperlink ref="G253" location="'CE3'!W29" display="W29"/>
    <hyperlink ref="D254" location="'CE3'!T13" display="SUM(T13,W13)"/>
    <hyperlink ref="G254" location="'CE3'!Z13" display="Z13"/>
    <hyperlink ref="D255" location="'CE3'!T14" display="SUM(T14,W14)"/>
    <hyperlink ref="G255" location="'CE3'!Z14" display="Z14"/>
    <hyperlink ref="D256" location="'CE3'!T15" display="SUM(T15,W15)"/>
    <hyperlink ref="G256" location="'CE3'!Z15" display="Z15"/>
    <hyperlink ref="D257" location="'CE3'!Z13" display="SUM(Z13:Z15)"/>
    <hyperlink ref="G257" location="'CE3'!Z16" display="Z16"/>
    <hyperlink ref="D258" location="'CE3'!T18" display="SUM(T18,W18)"/>
    <hyperlink ref="G258" location="'CE3'!Z18" display="Z18"/>
    <hyperlink ref="D259" location="'CE3'!T19" display="SUM(T19,W19)"/>
    <hyperlink ref="G259" location="'CE3'!Z19" display="Z19"/>
    <hyperlink ref="D260" location="'CE3'!T20" display="SUM(T20,W20)"/>
    <hyperlink ref="G260" location="'CE3'!Z20" display="Z20"/>
    <hyperlink ref="D261" location="'CE3'!T21" display="SUM(T21,W21)"/>
    <hyperlink ref="G261" location="'CE3'!Z21" display="Z21"/>
    <hyperlink ref="D262" location="'CE3'!Z18" display="SUM(Z18:Z21)"/>
    <hyperlink ref="G262" location="'CE3'!Z22" display="Z22"/>
    <hyperlink ref="D263" location="'CE3'!T24" display="SUM(T24,W24)"/>
    <hyperlink ref="G263" location="'CE3'!Z24" display="Z24"/>
    <hyperlink ref="D264" location="'CE3'!T25" display="SUM(T25,W25)"/>
    <hyperlink ref="G264" location="'CE3'!Z25" display="Z25"/>
    <hyperlink ref="D265" location="'CE3'!T26" display="SUM(T26,W26)"/>
    <hyperlink ref="G265" location="'CE3'!Z26" display="Z26"/>
    <hyperlink ref="D266" location="'CE3'!T27" display="SUM(T27,W27)"/>
    <hyperlink ref="G266" location="'CE3'!Z27" display="Z27"/>
    <hyperlink ref="D267" location="'CE3'!T28" display="SUM(T28,W28)"/>
    <hyperlink ref="G267" location="'CE3'!Z28" display="Z28"/>
    <hyperlink ref="D268" location="'CE3'!Z24" display="SUM(Z24:Z28)"/>
    <hyperlink ref="G268" location="'CE3'!Z29" display="Z29"/>
    <hyperlink ref="D269" location="'CE3'!AC13" display="SUM(AC13:AC15)"/>
    <hyperlink ref="G269" location="'CE3'!AC16" display="AC16"/>
    <hyperlink ref="D270" location="'CE3'!AC18" display="SUM(AC18:AC21)"/>
    <hyperlink ref="G270" location="'CE3'!AC22" display="AC22"/>
    <hyperlink ref="D271" location="'CE3'!AC24" display="SUM(AC24:AC28)"/>
    <hyperlink ref="G271" location="'CE3'!AC29" display="AC29"/>
    <hyperlink ref="D272" location="'CE3'!AF13" display="SUM(AF13:AF15)"/>
    <hyperlink ref="G272" location="'CE3'!AF16" display="AF16"/>
    <hyperlink ref="D273" location="'CE3'!AF18" display="SUM(AF18:AF21)"/>
    <hyperlink ref="G273" location="'CE3'!AF22" display="AF22"/>
    <hyperlink ref="D274" location="'CE3'!AF24" display="SUM(AF24:AF28)"/>
    <hyperlink ref="G274" location="'CE3'!AF29" display="AF29"/>
    <hyperlink ref="D275" location="'CE3'!AC13" display="SUM(AC13,AF13)"/>
    <hyperlink ref="G275" location="'CE3'!AI13" display="AI13"/>
    <hyperlink ref="D276" location="'CE3'!AC14" display="SUM(AC14,AF14)"/>
    <hyperlink ref="G276" location="'CE3'!AI14" display="AI14"/>
    <hyperlink ref="D277" location="'CE3'!AC15" display="SUM(AC15,AF15)"/>
    <hyperlink ref="G277" location="'CE3'!AI15" display="AI15"/>
    <hyperlink ref="D278" location="'CE3'!AI13" display="SUM(AI13:AI15)"/>
    <hyperlink ref="G278" location="'CE3'!AI16" display="AI16"/>
    <hyperlink ref="D279" location="'CE3'!AC18" display="SUM(AC18,AF18)"/>
    <hyperlink ref="G279" location="'CE3'!AI18" display="AI18"/>
    <hyperlink ref="D280" location="'CE3'!AC19" display="SUM(AC19,AF19)"/>
    <hyperlink ref="G280" location="'CE3'!AI19" display="AI19"/>
    <hyperlink ref="D281" location="'CE3'!AC20" display="SUM(AC20,AF20)"/>
    <hyperlink ref="G281" location="'CE3'!AI20" display="AI20"/>
    <hyperlink ref="D282" location="'CE3'!AC21" display="SUM(AC21,AF21)"/>
    <hyperlink ref="G282" location="'CE3'!AI21" display="AI21"/>
    <hyperlink ref="D283" location="'CE3'!AI18" display="SUM(AI18:AI21)"/>
    <hyperlink ref="G283" location="'CE3'!AI22" display="AI22"/>
    <hyperlink ref="D284" location="'CE3'!AC24" display="SUM(AC24,AF24)"/>
    <hyperlink ref="G284" location="'CE3'!AI24" display="AI24"/>
    <hyperlink ref="D285" location="'CE3'!AC25" display="SUM(AC25,AF25)"/>
    <hyperlink ref="G285" location="'CE3'!AI25" display="AI25"/>
    <hyperlink ref="D286" location="'CE3'!AC26" display="SUM(AC26,AF26)"/>
    <hyperlink ref="G286" location="'CE3'!AI26" display="AI26"/>
    <hyperlink ref="D287" location="'CE3'!AC27" display="SUM(AC27,AF27)"/>
    <hyperlink ref="G287" location="'CE3'!AI27" display="AI27"/>
    <hyperlink ref="D288" location="'CE3'!AC28" display="SUM(AC28,AF28)"/>
    <hyperlink ref="G288" location="'CE3'!AI28" display="AI28"/>
    <hyperlink ref="D289" location="'CE3'!AI24" display="SUM(AI24:AI28)"/>
    <hyperlink ref="G289" location="'CE3'!AI29" display="AI29"/>
    <hyperlink ref="D290" location="'CE4'!T13" display="SUM(T13,T14)"/>
    <hyperlink ref="G290" location="'CE4'!T15" display="T15"/>
    <hyperlink ref="D291" location="'CE4'!T16" display="SUM(T16,T17)"/>
    <hyperlink ref="G291" location="'CE4'!T18" display="T18"/>
    <hyperlink ref="D292" location="'CE4'!T19" display="SUM(T19,T20)"/>
    <hyperlink ref="G292" location="'CE4'!T21" display="T21"/>
    <hyperlink ref="D293" location="'CE4'!T13" display="SUM(T13,T16,T19)"/>
    <hyperlink ref="G293" location="'CE4'!T22" display="T22"/>
    <hyperlink ref="D294" location="'CE4'!T14" display="SUM(T14,T17,T20)"/>
    <hyperlink ref="G294" location="'CE4'!T23" display="T23"/>
    <hyperlink ref="D295" location="'CE4'!T15" display="SUM(T15,T18,T21)"/>
    <hyperlink ref="G295" location="'CE4'!T24" display="T24"/>
    <hyperlink ref="D296" location="'CE4'!W13" display="SUM(W13,W14)"/>
    <hyperlink ref="G296" location="'CE4'!W15" display="W15"/>
    <hyperlink ref="D297" location="'CE4'!W16" display="SUM(W16,W17)"/>
    <hyperlink ref="G297" location="'CE4'!W18" display="W18"/>
    <hyperlink ref="D298" location="'CE4'!W19" display="SUM(W19,W20)"/>
    <hyperlink ref="G298" location="'CE4'!W21" display="W21"/>
    <hyperlink ref="D299" location="'CE4'!W13" display="SUM(W13,W16,W19)"/>
    <hyperlink ref="G299" location="'CE4'!W22" display="W22"/>
    <hyperlink ref="D300" location="'CE4'!W14" display="SUM(W14,W17,W20)"/>
    <hyperlink ref="G300" location="'CE4'!W23" display="W23"/>
    <hyperlink ref="D301" location="'CE4'!W15" display="SUM(W15,W18,W21)"/>
    <hyperlink ref="G301" location="'CE4'!W24" display="W24"/>
    <hyperlink ref="D302" location="'CE4'!T13" display="SUM(T13,W13)"/>
    <hyperlink ref="G302" location="'CE4'!Z13" display="Z13"/>
    <hyperlink ref="D303" location="'CE4'!T14" display="SUM(T14,W14)"/>
    <hyperlink ref="G303" location="'CE4'!Z14" display="Z14"/>
    <hyperlink ref="D304" location="'CE4'!Z13" display="SUM(Z13,Z14)"/>
    <hyperlink ref="G304" location="'CE4'!Z15" display="Z15"/>
    <hyperlink ref="D305" location="'CE4'!T16" display="SUM(T16,W16)"/>
    <hyperlink ref="G305" location="'CE4'!Z16" display="Z16"/>
    <hyperlink ref="D306" location="'CE4'!T17" display="SUM(T17,W17)"/>
    <hyperlink ref="G306" location="'CE4'!Z17" display="Z17"/>
    <hyperlink ref="D307" location="'CE4'!Z16" display="SUM(Z16,Z17)"/>
    <hyperlink ref="G307" location="'CE4'!Z18" display="Z18"/>
    <hyperlink ref="D308" location="'CE4'!T19" display="SUM(T19,W19)"/>
    <hyperlink ref="G308" location="'CE4'!Z19" display="Z19"/>
    <hyperlink ref="D309" location="'CE4'!T20" display="SUM(T20,W20)"/>
    <hyperlink ref="G309" location="'CE4'!Z20" display="Z20"/>
    <hyperlink ref="D310" location="'CE4'!Z19" display="SUM(Z19,Z20)"/>
    <hyperlink ref="G310" location="'CE4'!Z21" display="Z21"/>
    <hyperlink ref="D311" location="'CE4'!Z13" display="SUM(Z13,Z16,Z19)"/>
    <hyperlink ref="G311" location="'CE4'!Z22" display="Z22"/>
    <hyperlink ref="D312" location="'CE4'!Z14" display="SUM(Z14,Z17,Z20)"/>
    <hyperlink ref="G312" location="'CE4'!Z23" display="Z23"/>
    <hyperlink ref="D313" location="'CE4'!Z15" display="SUM(Z15,Z18,Z21)"/>
    <hyperlink ref="G313" location="'CE4'!Z24" display="Z24"/>
    <hyperlink ref="D314" location="'CE5'!T13" display="SUM(T13,T14)"/>
    <hyperlink ref="G314" location="'CE5'!T15" display="T15"/>
    <hyperlink ref="D315" location="'CE5'!T16" display="SUM(T16,T17)"/>
    <hyperlink ref="G315" location="'CE5'!T18" display="T18"/>
    <hyperlink ref="D316" location="'CE5'!T13" display="SUM(T13,T16)"/>
    <hyperlink ref="G316" location="'CE5'!T19" display="T19"/>
    <hyperlink ref="D317" location="'CE5'!T14" display="SUM(T14,T17)"/>
    <hyperlink ref="G317" location="'CE5'!T20" display="T20"/>
    <hyperlink ref="D318" location="'CE5'!T15" display="SUM(T15,T18)"/>
    <hyperlink ref="G318" location="'CE5'!T21" display="T21"/>
    <hyperlink ref="D319" location="'CE5'!W13" display="SUM(W13,W14)"/>
    <hyperlink ref="G319" location="'CE5'!W15" display="W15"/>
    <hyperlink ref="D320" location="'CE5'!W16" display="SUM(W16,W17)"/>
    <hyperlink ref="G320" location="'CE5'!W18" display="W18"/>
    <hyperlink ref="D321" location="'CE5'!W13" display="SUM(W13,W16)"/>
    <hyperlink ref="G321" location="'CE5'!W19" display="W19"/>
    <hyperlink ref="D322" location="'CE5'!W14" display="SUM(W14,W17)"/>
    <hyperlink ref="G322" location="'CE5'!W20" display="W20"/>
    <hyperlink ref="D323" location="'CE5'!W15" display="SUM(W15,W18)"/>
    <hyperlink ref="G323" location="'CE5'!W21" display="W21"/>
    <hyperlink ref="D324" location="'CE5'!T13" display="SUM(T13,W13)"/>
    <hyperlink ref="G324" location="'CE5'!Z13" display="Z13"/>
    <hyperlink ref="D325" location="'CE5'!T14" display="SUM(T14,W14)"/>
    <hyperlink ref="G325" location="'CE5'!Z14" display="Z14"/>
    <hyperlink ref="D326" location="'CE5'!Z13" display="SUM(Z13,Z14)"/>
    <hyperlink ref="G326" location="'CE5'!Z15" display="Z15"/>
    <hyperlink ref="D327" location="'CE5'!T16" display="SUM(T16,W16)"/>
    <hyperlink ref="G327" location="'CE5'!Z16" display="Z16"/>
    <hyperlink ref="D328" location="'CE5'!T17" display="SUM(T17,W17)"/>
    <hyperlink ref="G328" location="'CE5'!Z17" display="Z17"/>
    <hyperlink ref="D329" location="'CE5'!Z16" display="SUM(Z16,Z17)"/>
    <hyperlink ref="G329" location="'CE5'!Z18" display="Z18"/>
    <hyperlink ref="D330" location="'CE5'!Z13" display="SUM(Z13,Z16)"/>
    <hyperlink ref="G330" location="'CE5'!Z19" display="Z19"/>
    <hyperlink ref="D331" location="'CE5'!Z14" display="SUM(Z14,Z17)"/>
    <hyperlink ref="G331" location="'CE5'!Z20" display="Z20"/>
    <hyperlink ref="D332" location="'CE5'!Z15" display="SUM(Z15,Z18)"/>
    <hyperlink ref="G332" location="'CE5'!Z21" display="Z21"/>
    <hyperlink ref="D333" location="'CE6'!T13" display="SUM(T13,T14)"/>
    <hyperlink ref="G333" location="'CE6'!T15" display="T15"/>
    <hyperlink ref="D334" location="'CE6'!T16" display="SUM(T16,T17)"/>
    <hyperlink ref="G334" location="'CE6'!T18" display="T18"/>
    <hyperlink ref="D335" location="'CE6'!T13" display="SUM(T13,T16)"/>
    <hyperlink ref="G335" location="'CE6'!T19" display="T19"/>
    <hyperlink ref="D336" location="'CE6'!T14" display="SUM(T14,T17)"/>
    <hyperlink ref="G336" location="'CE6'!T20" display="T20"/>
    <hyperlink ref="D337" location="'CE6'!T15" display="SUM(T15,T18)"/>
    <hyperlink ref="G337" location="'CE6'!T21" display="T21"/>
    <hyperlink ref="D338" location="'CE6'!W13" display="SUM(W13,W14)"/>
    <hyperlink ref="G338" location="'CE6'!W15" display="W15"/>
    <hyperlink ref="D339" location="'CE6'!W16" display="SUM(W16,W17)"/>
    <hyperlink ref="G339" location="'CE6'!W18" display="W18"/>
    <hyperlink ref="D340" location="'CE6'!W13" display="SUM(W13,W16)"/>
    <hyperlink ref="G340" location="'CE6'!W19" display="W19"/>
    <hyperlink ref="D341" location="'CE6'!W14" display="SUM(W14,W17)"/>
    <hyperlink ref="G341" location="'CE6'!W20" display="W20"/>
    <hyperlink ref="D342" location="'CE6'!W15" display="SUM(W15,W18)"/>
    <hyperlink ref="G342" location="'CE6'!W21" display="W21"/>
    <hyperlink ref="D343" location="'CE6'!T13" display="SUM(T13,W13)"/>
    <hyperlink ref="G343" location="'CE6'!Z13" display="Z13"/>
    <hyperlink ref="D344" location="'CE6'!T14" display="SUM(T14,W14)"/>
    <hyperlink ref="G344" location="'CE6'!Z14" display="Z14"/>
    <hyperlink ref="D345" location="'CE6'!Z13" display="SUM(Z13,Z14)"/>
    <hyperlink ref="G345" location="'CE6'!Z15" display="Z15"/>
    <hyperlink ref="D346" location="'CE6'!T16" display="SUM(T16,W16)"/>
    <hyperlink ref="G346" location="'CE6'!Z16" display="Z16"/>
    <hyperlink ref="D347" location="'CE6'!T17" display="SUM(T17,W17)"/>
    <hyperlink ref="G347" location="'CE6'!Z17" display="Z17"/>
    <hyperlink ref="D348" location="'CE6'!Z16" display="SUM(Z16,Z17)"/>
    <hyperlink ref="G348" location="'CE6'!Z18" display="Z18"/>
    <hyperlink ref="D349" location="'CE6'!Z13" display="SUM(Z13,Z16)"/>
    <hyperlink ref="G349" location="'CE6'!Z19" display="Z19"/>
    <hyperlink ref="D350" location="'CE6'!Z14" display="SUM(Z14,Z17)"/>
    <hyperlink ref="G350" location="'CE6'!Z20" display="Z20"/>
    <hyperlink ref="D351" location="'CE6'!Z15" display="SUM(Z15,Z18)"/>
    <hyperlink ref="G351" location="'CE6'!Z21" display="Z21"/>
    <hyperlink ref="D352" location="'CE8'!T13" display="SUM(T13,T14)"/>
    <hyperlink ref="G352" location="'CE8'!T15" display="T15"/>
    <hyperlink ref="D353" location="'CE8'!T16" display="SUM(T16,T17)"/>
    <hyperlink ref="G353" location="'CE8'!T18" display="T18"/>
    <hyperlink ref="D354" location="'CE8'!T19" display="SUM(T19,T20)"/>
    <hyperlink ref="G354" location="'CE8'!T21" display="T21"/>
    <hyperlink ref="D355" location="'CE8'!T13" display="SUM(T13,T16,T19)"/>
    <hyperlink ref="G355" location="'CE8'!T22" display="T22"/>
    <hyperlink ref="D356" location="'CE8'!T14" display="SUM(T14,T17,T20)"/>
    <hyperlink ref="G356" location="'CE8'!T23" display="T23"/>
    <hyperlink ref="D357" location="'CE8'!T15" display="SUM(T15,T18,T21)"/>
    <hyperlink ref="G357" location="'CE8'!T24" display="T24"/>
    <hyperlink ref="D358" location="'CE8'!T26" display="SUM(T26,T27)"/>
    <hyperlink ref="G358" location="'CE8'!T28" display="T28"/>
    <hyperlink ref="D359" location="'CE8'!T29" display="SUM(T29,T30)"/>
    <hyperlink ref="G359" location="'CE8'!T31" display="T31"/>
    <hyperlink ref="D360" location="'CE8'!T32" display="SUM(T32,T33)"/>
    <hyperlink ref="G360" location="'CE8'!T34" display="T34"/>
    <hyperlink ref="D361" location="'CE8'!T26" display="SUM(T26,T29,T32)"/>
    <hyperlink ref="G361" location="'CE8'!T35" display="T35"/>
    <hyperlink ref="D362" location="'CE8'!T27" display="SUM(T27,T30,T33)"/>
    <hyperlink ref="G362" location="'CE8'!T36" display="T36"/>
    <hyperlink ref="D363" location="'CE8'!T28" display="SUM(T28,T31,T34)"/>
    <hyperlink ref="G363" location="'CE8'!T37" display="T37"/>
    <hyperlink ref="D364" location="'CE8'!T39" display="SUM(T39,T40)"/>
    <hyperlink ref="G364" location="'CE8'!T41" display="T41"/>
    <hyperlink ref="D365" location="'CE8'!T42" display="SUM(T42,T43)"/>
    <hyperlink ref="G365" location="'CE8'!T44" display="T44"/>
    <hyperlink ref="D366" location="'CE8'!T45" display="SUM(T45,T46)"/>
    <hyperlink ref="G366" location="'CE8'!T47" display="T47"/>
    <hyperlink ref="D367" location="'CE8'!T39" display="SUM(T39,T42,T45)"/>
    <hyperlink ref="G367" location="'CE8'!T48" display="T48"/>
    <hyperlink ref="D368" location="'CE8'!T40" display="SUM(T40,T43,T46)"/>
    <hyperlink ref="G368" location="'CE8'!T49" display="T49"/>
    <hyperlink ref="D369" location="'CE8'!T41" display="SUM(T41,T44,T47)"/>
    <hyperlink ref="G369" location="'CE8'!T50" display="T50"/>
    <hyperlink ref="D370" location="'CE8'!W13" display="SUM(W13,W14)"/>
    <hyperlink ref="G370" location="'CE8'!W15" display="W15"/>
    <hyperlink ref="D371" location="'CE8'!W16" display="SUM(W16,W17)"/>
    <hyperlink ref="G371" location="'CE8'!W18" display="W18"/>
    <hyperlink ref="D372" location="'CE8'!W19" display="SUM(W19,W20)"/>
    <hyperlink ref="G372" location="'CE8'!W21" display="W21"/>
    <hyperlink ref="D373" location="'CE8'!W13" display="SUM(W13,W16,W19)"/>
    <hyperlink ref="G373" location="'CE8'!W22" display="W22"/>
    <hyperlink ref="D374" location="'CE8'!W14" display="SUM(W14,W17,W20)"/>
    <hyperlink ref="G374" location="'CE8'!W23" display="W23"/>
    <hyperlink ref="D375" location="'CE8'!W15" display="SUM(W15,W18,W21)"/>
    <hyperlink ref="G375" location="'CE8'!W24" display="W24"/>
    <hyperlink ref="D376" location="'CE8'!W26" display="SUM(W26,W27)"/>
    <hyperlink ref="G376" location="'CE8'!W28" display="W28"/>
    <hyperlink ref="D377" location="'CE8'!W29" display="SUM(W29,W30)"/>
    <hyperlink ref="G377" location="'CE8'!W31" display="W31"/>
    <hyperlink ref="D378" location="'CE8'!W32" display="SUM(W32,W33)"/>
    <hyperlink ref="G378" location="'CE8'!W34" display="W34"/>
    <hyperlink ref="D379" location="'CE8'!W26" display="SUM(W26,W29,W32)"/>
    <hyperlink ref="G379" location="'CE8'!W35" display="W35"/>
    <hyperlink ref="D380" location="'CE8'!W27" display="SUM(W27,W30,W33)"/>
    <hyperlink ref="G380" location="'CE8'!W36" display="W36"/>
    <hyperlink ref="D381" location="'CE8'!W28" display="SUM(W28,W31,W34)"/>
    <hyperlink ref="G381" location="'CE8'!W37" display="W37"/>
    <hyperlink ref="D382" location="'CE8'!W39" display="SUM(W39,W40)"/>
    <hyperlink ref="G382" location="'CE8'!W41" display="W41"/>
    <hyperlink ref="D383" location="'CE8'!W42" display="SUM(W42,W43)"/>
    <hyperlink ref="G383" location="'CE8'!W44" display="W44"/>
    <hyperlink ref="D384" location="'CE8'!W45" display="SUM(W45,W46)"/>
    <hyperlink ref="G384" location="'CE8'!W47" display="W47"/>
    <hyperlink ref="D385" location="'CE8'!W39" display="SUM(W39,W42,W45)"/>
    <hyperlink ref="G385" location="'CE8'!W48" display="W48"/>
    <hyperlink ref="D386" location="'CE8'!W40" display="SUM(W40,W43,W46)"/>
    <hyperlink ref="G386" location="'CE8'!W49" display="W49"/>
    <hyperlink ref="D387" location="'CE8'!W41" display="SUM(W41,W44,W47)"/>
    <hyperlink ref="G387" location="'CE8'!W50" display="W50"/>
    <hyperlink ref="D388" location="'CE8'!T13" display="SUM(T13,W13)"/>
    <hyperlink ref="G388" location="'CE8'!Z13" display="Z13"/>
    <hyperlink ref="D389" location="'CE8'!T14" display="SUM(T14,W14)"/>
    <hyperlink ref="G389" location="'CE8'!Z14" display="Z14"/>
    <hyperlink ref="D390" location="'CE8'!Z13" display="SUM(Z13,Z14)"/>
    <hyperlink ref="G390" location="'CE8'!Z15" display="Z15"/>
    <hyperlink ref="D391" location="'CE8'!T16" display="SUM(T16,W16)"/>
    <hyperlink ref="G391" location="'CE8'!Z16" display="Z16"/>
    <hyperlink ref="D392" location="'CE8'!T17" display="SUM(T17,W17)"/>
    <hyperlink ref="G392" location="'CE8'!Z17" display="Z17"/>
    <hyperlink ref="D393" location="'CE8'!Z16" display="SUM(Z16,Z17)"/>
    <hyperlink ref="G393" location="'CE8'!Z18" display="Z18"/>
    <hyperlink ref="D394" location="'CE8'!T19" display="SUM(T19,W19)"/>
    <hyperlink ref="G394" location="'CE8'!Z19" display="Z19"/>
    <hyperlink ref="D395" location="'CE8'!T20" display="SUM(T20,W20)"/>
    <hyperlink ref="G395" location="'CE8'!Z20" display="Z20"/>
    <hyperlink ref="D396" location="'CE8'!Z19" display="SUM(Z19,Z20)"/>
    <hyperlink ref="G396" location="'CE8'!Z21" display="Z21"/>
    <hyperlink ref="D397" location="'CE8'!Z13" display="SUM(Z13,Z16,Z19)"/>
    <hyperlink ref="G397" location="'CE8'!Z22" display="Z22"/>
    <hyperlink ref="D398" location="'CE8'!Z14" display="SUM(Z14,Z17,Z20)"/>
    <hyperlink ref="G398" location="'CE8'!Z23" display="Z23"/>
    <hyperlink ref="D399" location="'CE8'!Z15" display="SUM(Z15,Z18,Z21)"/>
    <hyperlink ref="G399" location="'CE8'!Z24" display="Z24"/>
    <hyperlink ref="D400" location="'CE8'!T26" display="SUM(T26,W26)"/>
    <hyperlink ref="G400" location="'CE8'!Z26" display="Z26"/>
    <hyperlink ref="D401" location="'CE8'!T27" display="SUM(T27,W27)"/>
    <hyperlink ref="G401" location="'CE8'!Z27" display="Z27"/>
    <hyperlink ref="D402" location="'CE8'!Z26" display="SUM(Z26,Z27)"/>
    <hyperlink ref="G402" location="'CE8'!Z28" display="Z28"/>
    <hyperlink ref="D403" location="'CE8'!T29" display="SUM(T29,W29)"/>
    <hyperlink ref="G403" location="'CE8'!Z29" display="Z29"/>
    <hyperlink ref="D404" location="'CE8'!T30" display="SUM(T30,W30)"/>
    <hyperlink ref="G404" location="'CE8'!Z30" display="Z30"/>
    <hyperlink ref="D405" location="'CE8'!Z29" display="SUM(Z29,Z30)"/>
    <hyperlink ref="G405" location="'CE8'!Z31" display="Z31"/>
    <hyperlink ref="D406" location="'CE8'!T32" display="SUM(T32,W32)"/>
    <hyperlink ref="G406" location="'CE8'!Z32" display="Z32"/>
    <hyperlink ref="D407" location="'CE8'!T33" display="SUM(T33,W33)"/>
    <hyperlink ref="G407" location="'CE8'!Z33" display="Z33"/>
    <hyperlink ref="D408" location="'CE8'!Z32" display="SUM(Z32,Z33)"/>
    <hyperlink ref="G408" location="'CE8'!Z34" display="Z34"/>
    <hyperlink ref="D409" location="'CE8'!Z26" display="SUM(Z26,Z29,Z32)"/>
    <hyperlink ref="G409" location="'CE8'!Z35" display="Z35"/>
    <hyperlink ref="D410" location="'CE8'!Z27" display="SUM(Z27,Z30,Z33)"/>
    <hyperlink ref="G410" location="'CE8'!Z36" display="Z36"/>
    <hyperlink ref="D411" location="'CE8'!Z28" display="SUM(Z28,Z31,Z34)"/>
    <hyperlink ref="G411" location="'CE8'!Z37" display="Z37"/>
    <hyperlink ref="D412" location="'CE8'!T39" display="SUM(T39,W39)"/>
    <hyperlink ref="G412" location="'CE8'!Z39" display="Z39"/>
    <hyperlink ref="D413" location="'CE8'!T40" display="SUM(T40,W40)"/>
    <hyperlink ref="G413" location="'CE8'!Z40" display="Z40"/>
    <hyperlink ref="D414" location="'CE8'!Z39" display="SUM(Z39,Z40)"/>
    <hyperlink ref="G414" location="'CE8'!Z41" display="Z41"/>
    <hyperlink ref="D415" location="'CE8'!T42" display="SUM(T42,W42)"/>
    <hyperlink ref="G415" location="'CE8'!Z42" display="Z42"/>
    <hyperlink ref="D416" location="'CE8'!T43" display="SUM(T43,W43)"/>
    <hyperlink ref="G416" location="'CE8'!Z43" display="Z43"/>
    <hyperlink ref="D417" location="'CE8'!Z42" display="SUM(Z42,Z43)"/>
    <hyperlink ref="G417" location="'CE8'!Z44" display="Z44"/>
    <hyperlink ref="D418" location="'CE8'!T45" display="SUM(T45,W45)"/>
    <hyperlink ref="G418" location="'CE8'!Z45" display="Z45"/>
    <hyperlink ref="D419" location="'CE8'!T46" display="SUM(T46,W46)"/>
    <hyperlink ref="G419" location="'CE8'!Z46" display="Z46"/>
    <hyperlink ref="D420" location="'CE8'!Z45" display="SUM(Z45,Z46)"/>
    <hyperlink ref="G420" location="'CE8'!Z47" display="Z47"/>
    <hyperlink ref="D421" location="'CE8'!Z39" display="SUM(Z39,Z42,Z45)"/>
    <hyperlink ref="G421" location="'CE8'!Z48" display="Z48"/>
    <hyperlink ref="D422" location="'CE8'!Z40" display="SUM(Z40,Z43,Z46)"/>
    <hyperlink ref="G422" location="'CE8'!Z49" display="Z49"/>
    <hyperlink ref="D423" location="'CE8'!Z41" display="SUM(Z41,Z44,Z47)"/>
    <hyperlink ref="G423" location="'CE8'!Z50" display="Z50"/>
    <hyperlink ref="D424" location="'CE9'!T13" display="SUM(T13:T15)"/>
    <hyperlink ref="G424" location="'CE9'!T16" display="T16"/>
    <hyperlink ref="D425" location="'CE9'!T18" display="SUM(T18:T20)"/>
    <hyperlink ref="G425" location="'CE9'!T21" display="T21"/>
    <hyperlink ref="D426" location="'CE9'!T23" display="SUM(T23:T25)"/>
    <hyperlink ref="G426" location="'CE9'!T26" display="T26"/>
    <hyperlink ref="D427" location="'CE9'!T28" display="SUM(T28:T30)"/>
    <hyperlink ref="G427" location="'CE9'!T31" display="T31"/>
    <hyperlink ref="D428" location="'CE9'!W13" display="SUM(W13:W15)"/>
    <hyperlink ref="G428" location="'CE9'!W16" display="W16"/>
    <hyperlink ref="D429" location="'CE9'!W18" display="SUM(W18:W20)"/>
    <hyperlink ref="G429" location="'CE9'!W21" display="W21"/>
    <hyperlink ref="D430" location="'CE9'!W23" display="SUM(W23:W25)"/>
    <hyperlink ref="G430" location="'CE9'!W26" display="W26"/>
    <hyperlink ref="D431" location="'CE9'!W28" display="SUM(W28:W30)"/>
    <hyperlink ref="G431" location="'CE9'!W31" display="W31"/>
    <hyperlink ref="D432" location="'CE9'!Z13" display="SUM(Z13:Z15)"/>
    <hyperlink ref="G432" location="'CE9'!Z16" display="Z16"/>
    <hyperlink ref="D433" location="'CE9'!Z18" display="SUM(Z18:Z20)"/>
    <hyperlink ref="G433" location="'CE9'!Z21" display="Z21"/>
    <hyperlink ref="D434" location="'CE9'!Z23" display="SUM(Z23:Z25)"/>
    <hyperlink ref="G434" location="'CE9'!Z26" display="Z26"/>
    <hyperlink ref="D435" location="'CE9'!Z28" display="SUM(Z28:Z30)"/>
    <hyperlink ref="G435" location="'CE9'!Z31" display="Z31"/>
    <hyperlink ref="D436" location="'CE9'!AC13" display="SUM(AC13:AC15)"/>
    <hyperlink ref="G436" location="'CE9'!AC16" display="AC16"/>
    <hyperlink ref="D437" location="'CE9'!AC18" display="SUM(AC18:AC20)"/>
    <hyperlink ref="G437" location="'CE9'!AC21" display="AC21"/>
    <hyperlink ref="D438" location="'CE9'!AC23" display="SUM(AC23:AC25)"/>
    <hyperlink ref="G438" location="'CE9'!AC26" display="AC26"/>
    <hyperlink ref="D439" location="'CE9'!AC28" display="SUM(AC28:AC30)"/>
    <hyperlink ref="G439" location="'CE9'!AC31" display="AC31"/>
    <hyperlink ref="D440" location="'CE9'!AF13" display="SUM(AF13:AF15)"/>
    <hyperlink ref="G440" location="'CE9'!AF16" display="AF16"/>
    <hyperlink ref="D441" location="'CE9'!AF18" display="SUM(AF18:AF20)"/>
    <hyperlink ref="G441" location="'CE9'!AF21" display="AF21"/>
    <hyperlink ref="D442" location="'CE9'!AF23" display="SUM(AF23:AF25)"/>
    <hyperlink ref="G442" location="'CE9'!AF26" display="AF26"/>
    <hyperlink ref="D443" location="'CE9'!AF28" display="SUM(AF28:AF30)"/>
    <hyperlink ref="G443" location="'CE9'!AF31" display="AF31"/>
    <hyperlink ref="D444" location="'CE9'!AI13" display="SUM(AI13:AI15)"/>
    <hyperlink ref="G444" location="'CE9'!AI16" display="AI16"/>
    <hyperlink ref="D445" location="'CE9'!AI18" display="SUM(AI18:AI20)"/>
    <hyperlink ref="G445" location="'CE9'!AI21" display="AI21"/>
    <hyperlink ref="D446" location="'CE9'!AI23" display="SUM(AI23:AI25)"/>
    <hyperlink ref="G446" location="'CE9'!AI26" display="AI26"/>
    <hyperlink ref="D447" location="'CE9'!AI28" display="SUM(AI28:AI30)"/>
    <hyperlink ref="G447" location="'CE9'!AI31" display="AI31"/>
    <hyperlink ref="D448" location="'CE9'!AL13" display="SUM(AL13:AL15)"/>
    <hyperlink ref="G448" location="'CE9'!AL16" display="AL16"/>
    <hyperlink ref="D449" location="'CE9'!AL18" display="SUM(AL18:AL20)"/>
    <hyperlink ref="G449" location="'CE9'!AL21" display="AL21"/>
    <hyperlink ref="D450" location="'CE9'!AL23" display="SUM(AL23:AL25)"/>
    <hyperlink ref="G450" location="'CE9'!AL26" display="AL26"/>
    <hyperlink ref="D451" location="'CE9'!AL28" display="SUM(AL28:AL30)"/>
    <hyperlink ref="G451" location="'CE9'!AL31" display="AL31"/>
    <hyperlink ref="D452" location="'CE9'!AO13" display="SUM(AO13:AO15)"/>
    <hyperlink ref="G452" location="'CE9'!AO16" display="AO16"/>
    <hyperlink ref="D453" location="'CE9'!AO18" display="SUM(AO18:AO20)"/>
    <hyperlink ref="G453" location="'CE9'!AO21" display="AO21"/>
    <hyperlink ref="D454" location="'CE9'!AO23" display="SUM(AO23:AO25)"/>
    <hyperlink ref="G454" location="'CE9'!AO26" display="AO26"/>
    <hyperlink ref="D455" location="'CE9'!AO28" display="SUM(AO28:AO30)"/>
    <hyperlink ref="G455" location="'CE9'!AO31" display="AO31"/>
    <hyperlink ref="D456" location="'CE9'!T13" display="SUM(T13,W13,Z13,AC13,AF13,AI13,AL13,AO13)"/>
    <hyperlink ref="G456" location="'CE9'!AR13" display="AR13"/>
    <hyperlink ref="D457" location="'CE9'!T14" display="SUM(T14,W14,Z14,AC14,AF14,AI14,AL14,AO14)"/>
    <hyperlink ref="G457" location="'CE9'!AR14" display="AR14"/>
    <hyperlink ref="D458" location="'CE9'!T15" display="SUM(T15,W15,Z15,AC15,AF15,AI15,AL15,AO15)"/>
    <hyperlink ref="G458" location="'CE9'!AR15" display="AR15"/>
    <hyperlink ref="D459" location="'CE9'!AR13" display="SUM(AR13:AR15)"/>
    <hyperlink ref="G459" location="'CE9'!AR16" display="AR16"/>
    <hyperlink ref="D460" location="'CE9'!T18" display="SUM(T18,W18,Z18,AC18,AF18,AI18,AL18,AO18)"/>
    <hyperlink ref="G460" location="'CE9'!AR18" display="AR18"/>
    <hyperlink ref="D461" location="'CE9'!T19" display="SUM(T19,W19,Z19,AC19,AF19,AI19,AL19,AO19)"/>
    <hyperlink ref="G461" location="'CE9'!AR19" display="AR19"/>
    <hyperlink ref="D462" location="'CE9'!T20" display="SUM(T20,W20,Z20,AC20,AF20,AI20,AL20,AO20)"/>
    <hyperlink ref="G462" location="'CE9'!AR20" display="AR20"/>
    <hyperlink ref="D463" location="'CE9'!AR18" display="SUM(AR18:AR20)"/>
    <hyperlink ref="G463" location="'CE9'!AR21" display="AR21"/>
    <hyperlink ref="D464" location="'CE9'!T23" display="SUM(T23,W23,Z23,AC23,AF23,AI23,AL23,AO23)"/>
    <hyperlink ref="G464" location="'CE9'!AR23" display="AR23"/>
    <hyperlink ref="D465" location="'CE9'!T24" display="SUM(T24,W24,Z24,AC24,AF24,AI24,AL24,AO24)"/>
    <hyperlink ref="G465" location="'CE9'!AR24" display="AR24"/>
    <hyperlink ref="D466" location="'CE9'!T25" display="SUM(T25,W25,Z25,AC25,AF25,AI25,AL25,AO25)"/>
    <hyperlink ref="G466" location="'CE9'!AR25" display="AR25"/>
    <hyperlink ref="D467" location="'CE9'!AR23" display="SUM(AR23:AR25)"/>
    <hyperlink ref="G467" location="'CE9'!AR26" display="AR26"/>
    <hyperlink ref="D468" location="'CE9'!T28" display="SUM(T28,W28,Z28,AC28,AF28,AI28,AL28,AO28)"/>
    <hyperlink ref="G468" location="'CE9'!AR28" display="AR28"/>
    <hyperlink ref="D469" location="'CE9'!T29" display="SUM(T29,W29,Z29,AC29,AF29,AI29,AL29,AO29)"/>
    <hyperlink ref="G469" location="'CE9'!AR29" display="AR29"/>
    <hyperlink ref="D470" location="'CE9'!T30" display="SUM(T30,W30,Z30,AC30,AF30,AI30,AL30,AO30)"/>
    <hyperlink ref="G470" location="'CE9'!AR30" display="AR30"/>
    <hyperlink ref="D471" location="'CE9'!AR28" display="SUM(AR28:AR30)"/>
    <hyperlink ref="G471" location="'CE9'!AR31" display="AR31"/>
    <hyperlink ref="D472" location="'CE9'!AU13" display="SUM(AU13:AU15)"/>
    <hyperlink ref="G472" location="'CE9'!AU16" display="AU16"/>
    <hyperlink ref="D473" location="'CE9'!AU18" display="SUM(AU18:AU20)"/>
    <hyperlink ref="G473" location="'CE9'!AU21" display="AU21"/>
    <hyperlink ref="D474" location="'CE9'!AU23" display="SUM(AU23:AU25)"/>
    <hyperlink ref="G474" location="'CE9'!AU26" display="AU26"/>
    <hyperlink ref="D475" location="'CE9'!AU28" display="SUM(AU28:AU30)"/>
    <hyperlink ref="G475" location="'CE9'!AU31" display="AU31"/>
    <hyperlink ref="D476" location="'CE10'!T13" display="SUM(T13:T61)"/>
    <hyperlink ref="G476" location="'CE10'!T62" display="T62"/>
    <hyperlink ref="D477" location="'CE10'!T63" display="SUM(T63:T69)"/>
    <hyperlink ref="G477" location="'CE10'!T70" display="T70"/>
    <hyperlink ref="D478" location="'CE10'!T72" display="SUM(T72:T82)"/>
    <hyperlink ref="G478" location="'CE10'!T83" display="T83"/>
    <hyperlink ref="D479" location="'CE11'!T13" display="SUM(T13:T44)"/>
    <hyperlink ref="G479" location="'CE11'!T45" display="T45"/>
    <hyperlink ref="D480" location="'CE11'!T47" display="SUM(T47:T68)"/>
    <hyperlink ref="G480" location="'CE11'!T69" display="T69"/>
    <hyperlink ref="D244" location="'CE2'!W21" display="SUM(W21,W22)"/>
    <hyperlink ref="G244" location="'CE2'!W23" display="W23"/>
    <hyperlink ref="D245" location="'CE2'!T21" display="SUM(T21,W21)"/>
    <hyperlink ref="G245" location="'CE2'!Z21" display="Z21"/>
    <hyperlink ref="D246" location="'CE2'!T22" display="SUM(T22,W22)"/>
    <hyperlink ref="G246" location="'CE2'!Z22" display="Z22"/>
    <hyperlink ref="D247" location="'CE2'!Z21" display="SUM(Z21,Z22)"/>
    <hyperlink ref="G247" location="'CE2'!Z23" display="Z23"/>
    <hyperlink ref="G243" location="'CE2'!T23" display="T23"/>
    <hyperlink ref="D243" location="'CE2'!T21" display="SUM(T21,T22)"/>
    <hyperlink ref="D17" location="'CE1'!AC25" display="AC25"/>
    <hyperlink ref="G17" location="='CE1'!AC44" display="AC44"/>
    <hyperlink ref="D18" location="'CE1'!AC26" display="AC26"/>
    <hyperlink ref="G18" location="='CE1'!AC45" display="AC45"/>
    <hyperlink ref="D19" location="'CE1'!AC27" display="AC27"/>
    <hyperlink ref="G19" location="='CE1'!AC46" display="AC46"/>
    <hyperlink ref="D20" location="'CE1'!T25" display="T25"/>
    <hyperlink ref="G20" location="='CE1'!T44" display="T44"/>
    <hyperlink ref="D21" location="'CE1'!T26" display="T26"/>
    <hyperlink ref="G21" location="='CE1'!T45" display="T45"/>
    <hyperlink ref="D22" location="'CE1'!T27" display="T27"/>
    <hyperlink ref="G22" location="='CE1'!T46" display="T46"/>
    <hyperlink ref="D23" location="'CE1'!W25" display="W25"/>
    <hyperlink ref="G23" location="='CE1'!W44" display="W44"/>
    <hyperlink ref="D24" location="'CE1'!W26" display="W26"/>
    <hyperlink ref="G24" location="='CE1'!W45" display="W45"/>
    <hyperlink ref="D25" location="'CE1'!W27" display="W27"/>
    <hyperlink ref="G25" location="='CE1'!W46" display="W46"/>
    <hyperlink ref="D26" location="'CE1'!Z25" display="Z25"/>
    <hyperlink ref="G26" location="='CE1'!Z44" display="Z44"/>
    <hyperlink ref="D27" location="'CE1'!Z26" display="Z26"/>
    <hyperlink ref="G27" location="='CE1'!Z45" display="Z45"/>
    <hyperlink ref="D28" location="'CE1'!Z27" display="Z27"/>
    <hyperlink ref="G28" location="='CE1'!Z46" display="Z46"/>
    <hyperlink ref="D29" location="'CE1'!T27" display="T27"/>
    <hyperlink ref="G29" location="='CE2'!Z23" display="Z23"/>
    <hyperlink ref="D30" location="'CE1'!T15" display="T15"/>
    <hyperlink ref="G30" location="='CE3'!AI18" display="AI18"/>
    <hyperlink ref="D31" location="'CE1'!T15" display="T15"/>
    <hyperlink ref="G31" location="='CE3'!Z18" display="Z18"/>
    <hyperlink ref="D32" location="'CE1'!T18" display="T18"/>
    <hyperlink ref="G32" location="='CE3'!AI19" display="AI19"/>
    <hyperlink ref="D33" location="'CE1'!T18" display="T18"/>
    <hyperlink ref="G33" location="='CE3'!Z19" display="Z19"/>
    <hyperlink ref="D34" location="'CE1'!T21" display="T21"/>
    <hyperlink ref="G34" location="='CE3'!AI20" display="AI20"/>
    <hyperlink ref="D35" location="'CE1'!T21" display="T21"/>
    <hyperlink ref="G35" location="='CE3'!Z20" display="Z20"/>
    <hyperlink ref="D36" location="'CE1'!T24" display="T24"/>
    <hyperlink ref="G36" location="='CE3'!AI21" display="AI21"/>
    <hyperlink ref="D37" location="'CE1'!T24" display="T24"/>
    <hyperlink ref="G37" location="='CE3'!Z21" display="Z21"/>
    <hyperlink ref="D38" location="'CE1'!T25" display="T25"/>
    <hyperlink ref="G38" location="='CE3'!AI13" display="AI13"/>
    <hyperlink ref="D39" location="'CE1'!T25" display="T25"/>
    <hyperlink ref="G39" location="='CE3'!Z13" display="Z13"/>
    <hyperlink ref="D40" location="'CE1'!T26" display="T26"/>
    <hyperlink ref="G40" location="='CE3'!AI14" display="AI14"/>
    <hyperlink ref="D41" location="'CE1'!T26" display="T26"/>
    <hyperlink ref="G41" location="='CE3'!Z14" display="Z14"/>
    <hyperlink ref="D42" location="'CE1'!T27" display="T27"/>
    <hyperlink ref="G42" location="='CE3'!AI16" display="AI16"/>
    <hyperlink ref="D43" location="'CE1'!T27" display="T27"/>
    <hyperlink ref="G43" location="='CE3'!AI22" display="AI22"/>
    <hyperlink ref="D44" location="'CE1'!T27" display="T27"/>
    <hyperlink ref="G44" location="='CE3'!AI29" display="AI29"/>
    <hyperlink ref="D45" location="'CE1'!T27" display="T27"/>
    <hyperlink ref="G45" location="='CE3'!Z16" display="Z16"/>
    <hyperlink ref="D46" location="'CE1'!T27" display="T27"/>
    <hyperlink ref="G46" location="='CE3'!Z22" display="Z22"/>
    <hyperlink ref="D47" location="'CE1'!T27" display="T27"/>
    <hyperlink ref="G47" location="='CE3'!Z29" display="Z29"/>
    <hyperlink ref="D48" location="'CE1'!T31" display="T31"/>
    <hyperlink ref="G48" location="='CE3'!AI24" display="AI24"/>
    <hyperlink ref="D49" location="'CE1'!T31" display="T31"/>
    <hyperlink ref="G49" location="='CE3'!Z24" display="Z24"/>
    <hyperlink ref="D50" location="'CE1'!T34" display="T34"/>
    <hyperlink ref="G50" location="='CE3'!AI25" display="AI25"/>
    <hyperlink ref="D51" location="'CE1'!T34" display="T34"/>
    <hyperlink ref="G51" location="='CE3'!Z25" display="Z25"/>
    <hyperlink ref="D52" location="'CE1'!T37" display="T37"/>
    <hyperlink ref="G52" location="='CE3'!AI26" display="AI26"/>
    <hyperlink ref="D53" location="'CE1'!T37" display="T37"/>
    <hyperlink ref="G53" location="='CE3'!Z26" display="Z26"/>
    <hyperlink ref="D54" location="'CE1'!T40" display="T40"/>
    <hyperlink ref="G54" location="='CE3'!AI27" display="AI27"/>
    <hyperlink ref="D55" location="'CE1'!T40" display="T40"/>
    <hyperlink ref="G55" location="='CE3'!Z27" display="Z27"/>
    <hyperlink ref="D56" location="'CE1'!T43" display="T43"/>
    <hyperlink ref="G56" location="='CE3'!AI28" display="AI28"/>
    <hyperlink ref="D57" location="'CE1'!T43" display="T43"/>
    <hyperlink ref="G57" location="='CE3'!Z28" display="Z28"/>
    <hyperlink ref="D58" location="'CE1'!T25" display="T25"/>
    <hyperlink ref="G58" location="='CE4'!Z22" display="Z22"/>
    <hyperlink ref="D59" location="'CE1'!T26" display="T26"/>
    <hyperlink ref="G59" location="='CE4'!Z23" display="Z23"/>
    <hyperlink ref="D60" location="'CE1'!T27" display="T27"/>
    <hyperlink ref="G60" location="='CE4'!Z24" display="Z24"/>
    <hyperlink ref="D61" location="'CE1'!T25" display="T25"/>
    <hyperlink ref="G61" location="='CE8'!Z22" display="Z22"/>
    <hyperlink ref="D62" location="'CE1'!T25" display="T25"/>
    <hyperlink ref="G62" location="='CE8'!Z35" display="Z35"/>
    <hyperlink ref="D63" location="'CE1'!T26" display="T26"/>
    <hyperlink ref="G63" location="='CE8'!Z23" display="Z23"/>
    <hyperlink ref="D64" location="'CE1'!T26" display="T26"/>
    <hyperlink ref="G64" location="='CE8'!Z36" display="Z36"/>
    <hyperlink ref="D65" location="'CE1'!T27" display="T27"/>
    <hyperlink ref="G65" location="='CE8'!Z24" display="Z24"/>
    <hyperlink ref="D66" location="'CE1'!T27" display="T27"/>
    <hyperlink ref="G66" location="='CE8'!Z37" display="Z37"/>
    <hyperlink ref="D67" location="'CE1'!T25" display="T25"/>
    <hyperlink ref="G67" location="='CE9'!AR13" display="AR13"/>
    <hyperlink ref="D68" location="'CE1'!T26" display="T26"/>
    <hyperlink ref="G68" location="='CE9'!AR14" display="AR14"/>
    <hyperlink ref="D69" location="'CE1'!T27" display="T27"/>
    <hyperlink ref="G69" location="='CE9'!AR16" display="AR16"/>
    <hyperlink ref="D70" location="'CE1'!T27" display="T27"/>
    <hyperlink ref="G70" location="='CE9'!AR21" display="AR21"/>
    <hyperlink ref="D71" location="'CE1'!T27" display="T27"/>
    <hyperlink ref="G71" location="='CE9'!AR26" display="AR26"/>
    <hyperlink ref="D72" location="'CE2'!T23" display="T23"/>
    <hyperlink ref="G72" location="='CE3'!AC16" display="AC16"/>
    <hyperlink ref="D73" location="'CE2'!T23" display="T23"/>
    <hyperlink ref="G73" location="='CE3'!AC22" display="AC22"/>
    <hyperlink ref="D74" location="'CE2'!T23" display="T23"/>
    <hyperlink ref="G74" location="='CE3'!AC29" display="AC29"/>
    <hyperlink ref="D75" location="'CE2'!W23" display="W23"/>
    <hyperlink ref="G75" location="='CE3'!AF16" display="AF16"/>
    <hyperlink ref="D76" location="'CE2'!W23" display="W23"/>
    <hyperlink ref="G76" location="='CE3'!AF22" display="AF22"/>
    <hyperlink ref="D77" location="'CE2'!W23" display="W23"/>
    <hyperlink ref="G77" location="='CE3'!AF29" display="AF29"/>
    <hyperlink ref="D78" location="'CE2'!Z21" display="Z21"/>
    <hyperlink ref="G78" location="='CE3'!T16" display="T16"/>
    <hyperlink ref="D79" location="'CE2'!Z21" display="Z21"/>
    <hyperlink ref="G79" location="='CE3'!T22" display="T22"/>
    <hyperlink ref="D80" location="'CE2'!Z21" display="Z21"/>
    <hyperlink ref="G80" location="='CE3'!T29" display="T29"/>
    <hyperlink ref="D81" location="'CE2'!Z22" display="Z22"/>
    <hyperlink ref="G81" location="='CE3'!W16" display="W16"/>
    <hyperlink ref="D82" location="'CE2'!Z22" display="Z22"/>
    <hyperlink ref="G82" location="='CE3'!W22" display="W22"/>
    <hyperlink ref="D83" location="'CE2'!Z22" display="Z22"/>
    <hyperlink ref="G83" location="='CE3'!W29" display="W29"/>
    <hyperlink ref="D84" location="'CE2'!Z21" display="Z21"/>
    <hyperlink ref="G84" location="='CE4'!T24" display="T24"/>
    <hyperlink ref="D85" location="'CE2'!Z22" display="Z22"/>
    <hyperlink ref="G85" location="='CE4'!W24" display="W24"/>
    <hyperlink ref="D86" location="'CE2'!Z21" display="Z21"/>
    <hyperlink ref="G86" location="='CE8'!T24" display="T24"/>
    <hyperlink ref="D87" location="'CE2'!Z21" display="Z21"/>
    <hyperlink ref="G87" location="='CE8'!T37" display="T37"/>
    <hyperlink ref="D88" location="'CE2'!Z22" display="Z22"/>
    <hyperlink ref="G88" location="='CE8'!W24" display="W24"/>
    <hyperlink ref="D89" location="'CE2'!Z22" display="Z22"/>
    <hyperlink ref="G89" location="='CE8'!W37" display="W37"/>
    <hyperlink ref="D90" location="'CE3'!Z15" display="Z15"/>
    <hyperlink ref="G90" location="='CE3'!AI15" display="AI15"/>
    <hyperlink ref="D91" location="'CE3'!T14" display="T14"/>
    <hyperlink ref="G91" location="='CE4'!T23" display="T23"/>
    <hyperlink ref="D92" location="'CE3'!W13" display="W13"/>
    <hyperlink ref="G92" location="='CE4'!W22" display="W22"/>
    <hyperlink ref="D93" location="'CE3'!W14" display="W14"/>
    <hyperlink ref="G93" location="='CE4'!W23" display="W23"/>
    <hyperlink ref="D94" location="'CE3'!T14" display="T14"/>
    <hyperlink ref="G94" location="='CE8'!T23" display="T23"/>
    <hyperlink ref="D95" location="'CE3'!T14" display="T14"/>
    <hyperlink ref="G95" location="='CE8'!T36" display="T36"/>
    <hyperlink ref="D96" location="'CE3'!W13" display="W13"/>
    <hyperlink ref="G96" location="='CE8'!W22" display="W22"/>
    <hyperlink ref="D97" location="'CE3'!W13" display="W13"/>
    <hyperlink ref="G97" location="='CE8'!W35" display="W35"/>
    <hyperlink ref="D98" location="'CE3'!W14" display="W14"/>
    <hyperlink ref="G98" location="='CE8'!W23" display="W23"/>
    <hyperlink ref="D99" location="'CE3'!W14" display="W14"/>
    <hyperlink ref="G99" location="='CE8'!W36" display="W36"/>
    <hyperlink ref="D100" location="'CE3'!T15" display="T15"/>
    <hyperlink ref="G100" location="='CE9'!AR15" display="AR15"/>
    <hyperlink ref="D101" location="'CE3'!T13" display="T13"/>
    <hyperlink ref="G101" location="='CE4'!T22" display="T22"/>
    <hyperlink ref="D102" location="'CE4'!T16" display="T16"/>
    <hyperlink ref="G102" location="='CE5'!T19" display="T19"/>
    <hyperlink ref="D103" location="'CE4'!T17" display="T17"/>
    <hyperlink ref="G103" location="='CE5'!T20" display="T20"/>
    <hyperlink ref="D104" location="'CE4'!T18" display="T18"/>
    <hyperlink ref="G104" location="='CE5'!T21" display="T21"/>
    <hyperlink ref="D105" location="'CE4'!W16" display="W16"/>
    <hyperlink ref="G105" location="='CE5'!W19" display="W19"/>
    <hyperlink ref="D106" location="'CE4'!W17" display="W17"/>
    <hyperlink ref="G106" location="='CE5'!W20" display="W20"/>
    <hyperlink ref="D107" location="'CE4'!W18" display="W18"/>
    <hyperlink ref="G107" location="='CE5'!W21" display="W21"/>
    <hyperlink ref="D108" location="'CE4'!Z16" display="Z16"/>
    <hyperlink ref="G108" location="='CE5'!Z19" display="Z19"/>
    <hyperlink ref="D109" location="'CE4'!Z17" display="Z17"/>
    <hyperlink ref="G109" location="='CE5'!Z20" display="Z20"/>
    <hyperlink ref="D110" location="'CE4'!Z18" display="Z18"/>
    <hyperlink ref="G110" location="='CE5'!Z21" display="Z21"/>
    <hyperlink ref="D111" location="'CE4'!Z16" display="Z16"/>
    <hyperlink ref="G111" location="='CE6'!Z19" display="Z19"/>
    <hyperlink ref="D112" location="'CE4'!Z17" display="Z17"/>
    <hyperlink ref="G112" location="='CE6'!Z20" display="Z20"/>
    <hyperlink ref="D113" location="'CE4'!Z18" display="Z18"/>
    <hyperlink ref="G113" location="='CE6'!Z21" display="Z21"/>
    <hyperlink ref="D114" location="'CE3'!T13" display="T13"/>
    <hyperlink ref="G114" location="='CE8'!T22" display="T22"/>
    <hyperlink ref="D115" location="'CE3'!T13" display="T13"/>
    <hyperlink ref="G115" location="='CE8'!T35" display="T35"/>
    <hyperlink ref="D116" location="'CE7'!Z13" display="Z13"/>
    <hyperlink ref="G116" location="='CE7'!AI13" display="AI13"/>
    <hyperlink ref="D117" location="'CE7'!Z14" display="Z14"/>
    <hyperlink ref="G117" location="='CE7'!AI14" display="AI14"/>
    <hyperlink ref="D118" location="'CE7'!Z15" display="Z15"/>
    <hyperlink ref="G118" location="='CE7'!AI15" display="AI15"/>
    <hyperlink ref="D119" location="'CE8'!T26" display="T26"/>
    <hyperlink ref="G119" location="='CE8'!T48" display="T48"/>
    <hyperlink ref="D120" location="'CE8'!T27" display="T27"/>
    <hyperlink ref="G120" location="='CE8'!T49" display="T49"/>
    <hyperlink ref="D121" location="'CE8'!T28" display="T28"/>
    <hyperlink ref="G121" location="='CE8'!T50" display="T50"/>
    <hyperlink ref="D122" location="'CE8'!W26" display="W26"/>
    <hyperlink ref="G122" location="='CE8'!W48" display="W48"/>
    <hyperlink ref="D123" location="'CE8'!W27" display="W27"/>
    <hyperlink ref="G123" location="='CE8'!W49" display="W49"/>
    <hyperlink ref="D124" location="'CE8'!W28" display="W28"/>
    <hyperlink ref="G124" location="='CE8'!W50" display="W50"/>
    <hyperlink ref="D125" location="'CE8'!Z26" display="Z26"/>
    <hyperlink ref="G125" location="='CE8'!Z48" display="Z48"/>
    <hyperlink ref="D126" location="'CE8'!Z27" display="Z27"/>
    <hyperlink ref="G126" location="='CE8'!Z49" display="Z49"/>
    <hyperlink ref="D127" location="'CE8'!Z28" display="Z28"/>
    <hyperlink ref="G127" location="='CE8'!Z50" display="Z50"/>
    <hyperlink ref="D128" location="'CE8'!T15" display="T15"/>
    <hyperlink ref="G128" location="='CE9'!AR18" display="AR18"/>
    <hyperlink ref="D129" location="'CE8'!T18" display="T18"/>
    <hyperlink ref="G129" location="='CE9'!AR19" display="AR19"/>
    <hyperlink ref="D130" location="'CE8'!T21" display="T21"/>
    <hyperlink ref="G130" location="='CE9'!AR20" display="AR20"/>
    <hyperlink ref="D131" location="'CE8'!T28" display="T28"/>
    <hyperlink ref="G131" location="='CE9'!AR23" display="AR23"/>
    <hyperlink ref="D132" location="'CE8'!T28" display="T28"/>
    <hyperlink ref="G132" location="='CE9'!AR31" display="AR31"/>
    <hyperlink ref="D133" location="'CE8'!T31" display="T31"/>
    <hyperlink ref="G133" location="='CE9'!AR24" display="AR24"/>
    <hyperlink ref="D134" location="'CE8'!T34" display="T34"/>
    <hyperlink ref="G134" location="='CE9'!AR25" display="AR25"/>
    <hyperlink ref="D135" location="'CE8'!T41" display="T41"/>
    <hyperlink ref="G135" location="='CE9'!AR28" display="AR28"/>
    <hyperlink ref="D136" location="'CE8'!T44" display="T44"/>
    <hyperlink ref="G136" location="='CE9'!AR29" display="AR29"/>
    <hyperlink ref="D137" location="'CE8'!T47" display="T47"/>
    <hyperlink ref="G137" location="='CE9'!AR30" display="AR30"/>
    <hyperlink ref="D138" location="'CE9'!AC16" display="AC16"/>
    <hyperlink ref="G138" location="='CE9'!AC21" display="AC21"/>
    <hyperlink ref="D139" location="'CE9'!AC16" display="AC16"/>
    <hyperlink ref="G139" location="='CE9'!AC26" display="AC26"/>
    <hyperlink ref="D140" location="'CE9'!AC23" display="AC23"/>
    <hyperlink ref="G140" location="='CE9'!AC31" display="AC31"/>
    <hyperlink ref="D141" location="'CE9'!AF16" display="AF16"/>
    <hyperlink ref="G141" location="='CE9'!AF21" display="AF21"/>
    <hyperlink ref="D142" location="'CE9'!AF16" display="AF16"/>
    <hyperlink ref="G142" location="='CE9'!AF26" display="AF26"/>
    <hyperlink ref="D143" location="'CE9'!AF23" display="AF23"/>
    <hyperlink ref="G143" location="='CE9'!AF31" display="AF31"/>
    <hyperlink ref="D144" location="'CE9'!AI16" display="AI16"/>
    <hyperlink ref="G144" location="='CE9'!AI21" display="AI21"/>
    <hyperlink ref="D145" location="'CE9'!AI16" display="AI16"/>
    <hyperlink ref="G145" location="='CE9'!AI26" display="AI26"/>
    <hyperlink ref="D146" location="'CE9'!AI23" display="AI23"/>
    <hyperlink ref="G146" location="='CE9'!AI31" display="AI31"/>
    <hyperlink ref="D147" location="'CE9'!AL16" display="AL16"/>
    <hyperlink ref="G147" location="='CE9'!AL21" display="AL21"/>
    <hyperlink ref="D148" location="'CE9'!AL16" display="AL16"/>
    <hyperlink ref="G148" location="='CE9'!AL26" display="AL26"/>
    <hyperlink ref="D149" location="'CE9'!AL23" display="AL23"/>
    <hyperlink ref="G149" location="='CE9'!AL31" display="AL31"/>
    <hyperlink ref="D150" location="'CE9'!AO16" display="AO16"/>
    <hyperlink ref="G150" location="='CE9'!AO21" display="AO21"/>
    <hyperlink ref="D151" location="'CE9'!AO16" display="AO16"/>
    <hyperlink ref="G151" location="='CE9'!AO26" display="AO26"/>
    <hyperlink ref="D152" location="'CE9'!AO23" display="AO23"/>
    <hyperlink ref="G152" location="='CE9'!AO31" display="AO31"/>
    <hyperlink ref="D153" location="'CE9'!AU16" display="AU16"/>
    <hyperlink ref="G153" location="='CE9'!AU21" display="AU21"/>
    <hyperlink ref="D154" location="'CE9'!AU16" display="AU16"/>
    <hyperlink ref="G154" location="='CE9'!AU26" display="AU26"/>
    <hyperlink ref="D155" location="'CE9'!AU23" display="AU23"/>
    <hyperlink ref="G155" location="='CE9'!AU31" display="AU31"/>
    <hyperlink ref="D156" location="'CE9'!T16" display="T16"/>
    <hyperlink ref="G156" location="='CE9'!T21" display="T21"/>
    <hyperlink ref="D157" location="'CE9'!T16" display="T16"/>
    <hyperlink ref="G157" location="='CE9'!T26" display="T26"/>
    <hyperlink ref="D158" location="'CE9'!T23" display="T23"/>
    <hyperlink ref="G158" location="='CE9'!T31" display="T31"/>
    <hyperlink ref="D159" location="'CE9'!W16" display="W16"/>
    <hyperlink ref="G159" location="='CE9'!W21" display="W21"/>
    <hyperlink ref="D160" location="'CE9'!W16" display="W16"/>
    <hyperlink ref="G160" location="='CE9'!W26" display="W26"/>
    <hyperlink ref="D161" location="'CE9'!W23" display="W23"/>
    <hyperlink ref="G161" location="='CE9'!W31" display="W31"/>
    <hyperlink ref="D162" location="'CE9'!Z16" display="Z16"/>
    <hyperlink ref="G162" location="='CE9'!Z21" display="Z21"/>
    <hyperlink ref="D163" location="'CE9'!Z16" display="Z16"/>
    <hyperlink ref="G163" location="='CE9'!Z26" display="Z26"/>
    <hyperlink ref="D164" location="'CE9'!Z23" display="Z23"/>
    <hyperlink ref="G164" location="='CE9'!Z31" display="Z31"/>
  </hyperlinks>
  <pageMargins left="0.7" right="0.7" top="0.75" bottom="0.75" header="0.3" footer="0.3"/>
  <pageSetup scale="39" fitToHeight="0" orientation="portrait" r:id="rId1"/>
  <headerFooter>
    <oddFooter>&amp;C&amp;P&amp;R&amp;F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143"/>
  <sheetViews>
    <sheetView showGridLines="0" topLeftCell="C1" zoomScaleNormal="100" workbookViewId="0">
      <pane ySplit="1" topLeftCell="A2" activePane="bottomLeft" state="frozen"/>
      <selection activeCell="C2" sqref="C2"/>
      <selection pane="bottomLeft" activeCell="C2" sqref="C2"/>
    </sheetView>
  </sheetViews>
  <sheetFormatPr defaultColWidth="8.7109375" defaultRowHeight="15" x14ac:dyDescent="0.25"/>
  <cols>
    <col min="1" max="1" width="8.7109375" style="38" hidden="1" customWidth="1"/>
    <col min="2" max="2" width="13.42578125" style="38" hidden="1" customWidth="1"/>
    <col min="3" max="3" width="3.7109375" style="102" customWidth="1"/>
    <col min="4" max="4" width="15.42578125" style="38" customWidth="1"/>
    <col min="5" max="5" width="58.140625" style="38" customWidth="1"/>
    <col min="6" max="6" width="20" style="38" customWidth="1"/>
    <col min="7" max="7" width="13" style="38" customWidth="1"/>
    <col min="8" max="8" width="12.7109375" style="38" customWidth="1"/>
    <col min="9" max="9" width="2.7109375" style="38" customWidth="1"/>
    <col min="10" max="10" width="5.7109375" style="103" customWidth="1"/>
    <col min="11" max="11" width="3.7109375" style="104" customWidth="1"/>
    <col min="12" max="13" width="8.7109375" style="38"/>
    <col min="14" max="16" width="8.7109375" style="38" customWidth="1"/>
    <col min="17" max="16384" width="8.7109375" style="38"/>
  </cols>
  <sheetData>
    <row r="1" spans="1:13" ht="34.5" customHeight="1" x14ac:dyDescent="0.25">
      <c r="A1" s="78" t="s">
        <v>337</v>
      </c>
      <c r="B1" s="79" t="s">
        <v>13</v>
      </c>
      <c r="C1" s="282"/>
      <c r="D1" s="80" t="s">
        <v>1820</v>
      </c>
      <c r="E1" s="80"/>
      <c r="F1" s="80"/>
      <c r="G1" s="80"/>
      <c r="H1" s="80"/>
      <c r="I1" s="80"/>
      <c r="J1" s="80"/>
      <c r="K1" s="81"/>
    </row>
    <row r="2" spans="1:13" ht="18" customHeight="1" x14ac:dyDescent="0.25">
      <c r="A2" s="78" t="s">
        <v>7</v>
      </c>
      <c r="B2" s="37">
        <v>1</v>
      </c>
      <c r="C2" s="81"/>
      <c r="D2" s="82"/>
      <c r="E2" s="82"/>
      <c r="F2" s="82"/>
      <c r="G2" s="82"/>
      <c r="H2" s="81"/>
      <c r="I2" s="81"/>
      <c r="J2" s="81"/>
      <c r="K2" s="81"/>
    </row>
    <row r="3" spans="1:13" ht="21" customHeight="1" x14ac:dyDescent="0.25">
      <c r="A3" s="1"/>
      <c r="B3" s="1"/>
      <c r="C3" s="81"/>
      <c r="D3" s="306" t="s">
        <v>638</v>
      </c>
      <c r="E3" s="307"/>
      <c r="F3" s="139" t="s">
        <v>1865</v>
      </c>
      <c r="G3" s="83" t="s">
        <v>113</v>
      </c>
      <c r="H3" s="83">
        <v>1</v>
      </c>
      <c r="I3" s="81"/>
      <c r="J3" s="81"/>
      <c r="K3" s="81"/>
    </row>
    <row r="4" spans="1:13" ht="18" customHeight="1" x14ac:dyDescent="0.25">
      <c r="A4" s="1"/>
      <c r="B4" s="1"/>
      <c r="C4" s="81"/>
      <c r="D4" s="82"/>
      <c r="E4" s="82"/>
      <c r="F4" s="82"/>
      <c r="G4" s="82"/>
      <c r="H4" s="82"/>
      <c r="I4" s="82"/>
      <c r="J4" s="81"/>
      <c r="K4" s="81"/>
    </row>
    <row r="5" spans="1:13" ht="18" customHeight="1" x14ac:dyDescent="0.25">
      <c r="A5" s="1"/>
      <c r="B5" s="1"/>
      <c r="C5" s="81"/>
      <c r="D5" s="306" t="s">
        <v>639</v>
      </c>
      <c r="E5" s="307"/>
      <c r="F5" s="82">
        <v>1</v>
      </c>
      <c r="G5" s="82"/>
      <c r="H5" s="82"/>
      <c r="I5" s="82"/>
      <c r="J5" s="81"/>
      <c r="K5" s="81"/>
    </row>
    <row r="6" spans="1:13" ht="18" customHeight="1" x14ac:dyDescent="0.25">
      <c r="A6" s="1"/>
      <c r="B6" s="1"/>
      <c r="C6" s="81"/>
      <c r="D6" s="82"/>
      <c r="E6" s="82"/>
      <c r="F6" s="82"/>
      <c r="G6" s="82"/>
      <c r="H6" s="82"/>
      <c r="I6" s="82"/>
      <c r="J6" s="81"/>
      <c r="K6" s="81"/>
    </row>
    <row r="7" spans="1:13" ht="18" customHeight="1" x14ac:dyDescent="0.25">
      <c r="A7" s="1"/>
      <c r="B7" s="1"/>
      <c r="C7" s="84"/>
      <c r="D7" s="328" t="s">
        <v>1874</v>
      </c>
      <c r="E7" s="328"/>
      <c r="F7" s="328"/>
      <c r="G7" s="328"/>
      <c r="H7" s="328"/>
      <c r="I7" s="328"/>
      <c r="J7" s="81"/>
      <c r="K7" s="81"/>
    </row>
    <row r="8" spans="1:13" ht="18" customHeight="1" x14ac:dyDescent="0.25">
      <c r="A8" s="1"/>
      <c r="B8" s="1"/>
      <c r="C8" s="81"/>
      <c r="D8" s="331" t="s">
        <v>640</v>
      </c>
      <c r="E8" s="331"/>
      <c r="F8" s="331"/>
      <c r="G8" s="331"/>
      <c r="H8" s="331"/>
      <c r="I8" s="331"/>
      <c r="J8" s="81"/>
      <c r="K8" s="81"/>
    </row>
    <row r="9" spans="1:13" ht="21" customHeight="1" x14ac:dyDescent="0.25">
      <c r="A9" s="1"/>
      <c r="B9" s="1"/>
      <c r="C9" s="81"/>
      <c r="D9" s="329" t="s">
        <v>641</v>
      </c>
      <c r="E9" s="335"/>
      <c r="F9" s="332"/>
      <c r="G9" s="333"/>
      <c r="H9" s="333"/>
      <c r="I9" s="334"/>
      <c r="J9" s="81"/>
      <c r="K9" s="81"/>
    </row>
    <row r="10" spans="1:13" ht="21" customHeight="1" x14ac:dyDescent="0.25">
      <c r="A10" s="1"/>
      <c r="B10" s="1"/>
      <c r="C10" s="81"/>
      <c r="D10" s="329" t="s">
        <v>642</v>
      </c>
      <c r="E10" s="335"/>
      <c r="F10" s="332"/>
      <c r="G10" s="333"/>
      <c r="H10" s="333"/>
      <c r="I10" s="334"/>
      <c r="J10" s="81"/>
      <c r="K10" s="81"/>
    </row>
    <row r="11" spans="1:13" ht="21" customHeight="1" x14ac:dyDescent="0.25">
      <c r="A11" s="1"/>
      <c r="B11" s="1"/>
      <c r="C11" s="81"/>
      <c r="D11" s="329" t="s">
        <v>643</v>
      </c>
      <c r="E11" s="335"/>
      <c r="F11" s="332"/>
      <c r="G11" s="333"/>
      <c r="H11" s="333"/>
      <c r="I11" s="334"/>
      <c r="J11" s="81"/>
      <c r="K11" s="81"/>
      <c r="M11" s="85"/>
    </row>
    <row r="12" spans="1:13" ht="21" customHeight="1" x14ac:dyDescent="0.25">
      <c r="A12" s="1"/>
      <c r="B12" s="1"/>
      <c r="C12" s="81"/>
      <c r="D12" s="329" t="s">
        <v>644</v>
      </c>
      <c r="E12" s="335"/>
      <c r="F12" s="332"/>
      <c r="G12" s="333"/>
      <c r="H12" s="333"/>
      <c r="I12" s="334"/>
      <c r="J12" s="81"/>
      <c r="K12" s="81"/>
    </row>
    <row r="13" spans="1:13" ht="21" customHeight="1" x14ac:dyDescent="0.25">
      <c r="A13" s="1"/>
      <c r="B13" s="1"/>
      <c r="C13" s="81"/>
      <c r="D13" s="329" t="s">
        <v>645</v>
      </c>
      <c r="E13" s="335"/>
      <c r="F13" s="332"/>
      <c r="G13" s="333"/>
      <c r="H13" s="333"/>
      <c r="I13" s="334"/>
      <c r="J13" s="81"/>
      <c r="K13" s="81"/>
    </row>
    <row r="14" spans="1:13" ht="21" customHeight="1" x14ac:dyDescent="0.25">
      <c r="A14" s="1"/>
      <c r="B14" s="1"/>
      <c r="C14" s="81"/>
      <c r="D14" s="329" t="s">
        <v>646</v>
      </c>
      <c r="E14" s="335"/>
      <c r="F14" s="332"/>
      <c r="G14" s="333"/>
      <c r="H14" s="333"/>
      <c r="I14" s="334"/>
      <c r="J14" s="81"/>
      <c r="K14" s="81"/>
    </row>
    <row r="15" spans="1:13" ht="21" customHeight="1" x14ac:dyDescent="0.25">
      <c r="A15" s="1"/>
      <c r="B15" s="1"/>
      <c r="C15" s="81"/>
      <c r="D15" s="329" t="s">
        <v>647</v>
      </c>
      <c r="E15" s="335"/>
      <c r="F15" s="332"/>
      <c r="G15" s="333"/>
      <c r="H15" s="333"/>
      <c r="I15" s="334"/>
      <c r="J15" s="81"/>
      <c r="K15" s="81"/>
    </row>
    <row r="16" spans="1:13" ht="18" customHeight="1" x14ac:dyDescent="0.25">
      <c r="A16" s="1"/>
      <c r="B16" s="1"/>
      <c r="C16" s="81"/>
      <c r="D16" s="82"/>
      <c r="E16" s="82"/>
      <c r="F16" s="82"/>
      <c r="G16" s="82"/>
      <c r="H16" s="82"/>
      <c r="I16" s="82"/>
      <c r="J16" s="81"/>
      <c r="K16" s="81"/>
    </row>
    <row r="17" spans="1:13" ht="18" customHeight="1" x14ac:dyDescent="0.25">
      <c r="A17" s="1"/>
      <c r="B17" s="1"/>
      <c r="C17" s="81"/>
      <c r="D17" s="331" t="s">
        <v>648</v>
      </c>
      <c r="E17" s="331"/>
      <c r="F17" s="331"/>
      <c r="G17" s="331"/>
      <c r="H17" s="331"/>
      <c r="I17" s="331"/>
      <c r="J17" s="81"/>
      <c r="K17" s="81"/>
    </row>
    <row r="18" spans="1:13" ht="21" customHeight="1" x14ac:dyDescent="0.25">
      <c r="A18" s="1"/>
      <c r="B18" s="1"/>
      <c r="C18" s="81"/>
      <c r="D18" s="329" t="s">
        <v>641</v>
      </c>
      <c r="E18" s="330"/>
      <c r="F18" s="332"/>
      <c r="G18" s="333"/>
      <c r="H18" s="333"/>
      <c r="I18" s="334"/>
      <c r="J18" s="81"/>
      <c r="K18" s="81"/>
    </row>
    <row r="19" spans="1:13" ht="21" customHeight="1" x14ac:dyDescent="0.25">
      <c r="A19" s="1"/>
      <c r="B19" s="1"/>
      <c r="C19" s="81"/>
      <c r="D19" s="329" t="s">
        <v>642</v>
      </c>
      <c r="E19" s="330"/>
      <c r="F19" s="332"/>
      <c r="G19" s="333"/>
      <c r="H19" s="333"/>
      <c r="I19" s="334"/>
      <c r="J19" s="81"/>
      <c r="K19" s="81"/>
    </row>
    <row r="20" spans="1:13" ht="21" customHeight="1" x14ac:dyDescent="0.25">
      <c r="A20" s="1"/>
      <c r="B20" s="1"/>
      <c r="C20" s="81"/>
      <c r="D20" s="329" t="s">
        <v>643</v>
      </c>
      <c r="E20" s="330"/>
      <c r="F20" s="332"/>
      <c r="G20" s="333"/>
      <c r="H20" s="333"/>
      <c r="I20" s="334"/>
      <c r="J20" s="81"/>
      <c r="K20" s="81"/>
      <c r="M20" s="85"/>
    </row>
    <row r="21" spans="1:13" ht="21" customHeight="1" x14ac:dyDescent="0.25">
      <c r="A21" s="1"/>
      <c r="B21" s="1"/>
      <c r="C21" s="81"/>
      <c r="D21" s="329" t="s">
        <v>644</v>
      </c>
      <c r="E21" s="330"/>
      <c r="F21" s="332"/>
      <c r="G21" s="333"/>
      <c r="H21" s="333"/>
      <c r="I21" s="334"/>
      <c r="J21" s="81"/>
      <c r="K21" s="81"/>
    </row>
    <row r="22" spans="1:13" ht="21" customHeight="1" x14ac:dyDescent="0.25">
      <c r="A22" s="1"/>
      <c r="B22" s="1"/>
      <c r="C22" s="81"/>
      <c r="D22" s="329" t="s">
        <v>645</v>
      </c>
      <c r="E22" s="330"/>
      <c r="F22" s="332"/>
      <c r="G22" s="333"/>
      <c r="H22" s="333"/>
      <c r="I22" s="334"/>
      <c r="J22" s="81"/>
      <c r="K22" s="81"/>
    </row>
    <row r="23" spans="1:13" ht="21" customHeight="1" x14ac:dyDescent="0.25">
      <c r="A23" s="1"/>
      <c r="B23" s="1"/>
      <c r="C23" s="81"/>
      <c r="D23" s="329" t="s">
        <v>646</v>
      </c>
      <c r="E23" s="330"/>
      <c r="F23" s="332"/>
      <c r="G23" s="333"/>
      <c r="H23" s="333"/>
      <c r="I23" s="334"/>
      <c r="J23" s="81"/>
      <c r="K23" s="81"/>
    </row>
    <row r="24" spans="1:13" ht="21" customHeight="1" x14ac:dyDescent="0.25">
      <c r="A24" s="1"/>
      <c r="B24" s="1"/>
      <c r="C24" s="81"/>
      <c r="D24" s="329" t="s">
        <v>647</v>
      </c>
      <c r="E24" s="330"/>
      <c r="F24" s="332"/>
      <c r="G24" s="333"/>
      <c r="H24" s="333"/>
      <c r="I24" s="334"/>
      <c r="J24" s="81"/>
      <c r="K24" s="81"/>
    </row>
    <row r="25" spans="1:13" ht="18" customHeight="1" x14ac:dyDescent="0.25">
      <c r="C25" s="81"/>
      <c r="D25" s="82"/>
      <c r="E25" s="82"/>
      <c r="F25" s="82"/>
      <c r="G25" s="82"/>
      <c r="H25" s="82"/>
      <c r="I25" s="82"/>
      <c r="J25" s="82"/>
      <c r="K25" s="81"/>
    </row>
    <row r="26" spans="1:13" ht="21" customHeight="1" x14ac:dyDescent="0.25">
      <c r="C26" s="84"/>
      <c r="D26" s="84" t="s">
        <v>1875</v>
      </c>
      <c r="E26" s="84"/>
      <c r="F26" s="82"/>
      <c r="G26" s="82"/>
      <c r="H26" s="339">
        <v>2015</v>
      </c>
      <c r="I26" s="340"/>
      <c r="J26" s="86"/>
      <c r="K26" s="81"/>
    </row>
    <row r="27" spans="1:13" ht="18" customHeight="1" x14ac:dyDescent="0.25">
      <c r="C27" s="81"/>
      <c r="D27" s="82"/>
      <c r="E27" s="82"/>
      <c r="F27" s="82"/>
      <c r="G27" s="82"/>
      <c r="H27" s="82"/>
      <c r="I27" s="86"/>
      <c r="J27" s="86"/>
      <c r="K27" s="81"/>
    </row>
    <row r="28" spans="1:13" ht="18" customHeight="1" x14ac:dyDescent="0.25">
      <c r="C28" s="84"/>
      <c r="D28" s="84" t="s">
        <v>1876</v>
      </c>
      <c r="E28" s="84"/>
      <c r="F28" s="84"/>
      <c r="G28" s="84"/>
      <c r="H28" s="84"/>
      <c r="I28" s="84"/>
      <c r="J28" s="86"/>
      <c r="K28" s="81"/>
    </row>
    <row r="29" spans="1:13" ht="18" customHeight="1" x14ac:dyDescent="0.25">
      <c r="C29" s="81"/>
      <c r="D29" s="145"/>
      <c r="E29" s="145"/>
      <c r="F29" s="145"/>
      <c r="G29" s="145"/>
      <c r="H29" s="145"/>
      <c r="I29" s="145"/>
      <c r="J29" s="86"/>
      <c r="K29" s="81"/>
    </row>
    <row r="30" spans="1:13" ht="18" customHeight="1" x14ac:dyDescent="0.25">
      <c r="C30" s="81"/>
      <c r="D30" s="145"/>
      <c r="E30" s="39"/>
      <c r="F30" s="145"/>
      <c r="G30" s="145"/>
      <c r="H30" s="145"/>
      <c r="I30" s="145"/>
      <c r="J30" s="86"/>
      <c r="K30" s="81"/>
    </row>
    <row r="31" spans="1:13" ht="56.25" customHeight="1" x14ac:dyDescent="0.25">
      <c r="C31" s="81"/>
      <c r="D31" s="82"/>
      <c r="E31" s="82"/>
      <c r="F31" s="82"/>
      <c r="G31" s="82"/>
      <c r="H31" s="82"/>
      <c r="I31" s="82"/>
      <c r="J31" s="86"/>
      <c r="K31" s="81"/>
    </row>
    <row r="32" spans="1:13" ht="21" customHeight="1" x14ac:dyDescent="0.25">
      <c r="C32" s="81"/>
      <c r="D32" s="336"/>
      <c r="E32" s="337"/>
      <c r="F32" s="337"/>
      <c r="G32" s="337"/>
      <c r="H32" s="337"/>
      <c r="I32" s="338"/>
      <c r="J32" s="86"/>
      <c r="K32" s="81"/>
    </row>
    <row r="33" spans="3:11" ht="12" customHeight="1" x14ac:dyDescent="0.25">
      <c r="C33" s="81"/>
      <c r="D33" s="82"/>
      <c r="E33" s="82"/>
      <c r="F33" s="82"/>
      <c r="G33" s="82"/>
      <c r="H33" s="82"/>
      <c r="I33" s="82"/>
      <c r="J33" s="86"/>
      <c r="K33" s="81"/>
    </row>
    <row r="34" spans="3:11" ht="18" customHeight="1" x14ac:dyDescent="0.25">
      <c r="C34" s="84"/>
      <c r="D34" s="328" t="s">
        <v>1877</v>
      </c>
      <c r="E34" s="328"/>
      <c r="F34" s="328"/>
      <c r="G34" s="328"/>
      <c r="H34" s="328"/>
      <c r="I34" s="328"/>
      <c r="J34" s="81"/>
      <c r="K34" s="81"/>
    </row>
    <row r="35" spans="3:11" ht="18" customHeight="1" x14ac:dyDescent="0.25">
      <c r="C35" s="81"/>
      <c r="D35" s="145"/>
      <c r="E35" s="145"/>
      <c r="F35" s="145"/>
      <c r="G35" s="145"/>
      <c r="H35" s="145"/>
      <c r="I35" s="145"/>
      <c r="J35" s="86"/>
      <c r="K35" s="81"/>
    </row>
    <row r="36" spans="3:11" ht="21" customHeight="1" x14ac:dyDescent="0.25">
      <c r="C36" s="81"/>
      <c r="D36" s="336"/>
      <c r="E36" s="337"/>
      <c r="F36" s="337"/>
      <c r="G36" s="337"/>
      <c r="H36" s="337"/>
      <c r="I36" s="338"/>
      <c r="J36" s="86"/>
      <c r="K36" s="81"/>
    </row>
    <row r="37" spans="3:11" ht="18" customHeight="1" x14ac:dyDescent="0.25">
      <c r="C37" s="81"/>
      <c r="D37" s="82"/>
      <c r="E37" s="82"/>
      <c r="F37" s="82"/>
      <c r="G37" s="82"/>
      <c r="H37" s="82"/>
      <c r="I37" s="82"/>
      <c r="J37" s="86"/>
      <c r="K37" s="81"/>
    </row>
    <row r="38" spans="3:11" ht="68.25" customHeight="1" x14ac:dyDescent="0.25">
      <c r="C38" s="87"/>
      <c r="D38" s="310" t="s">
        <v>1878</v>
      </c>
      <c r="E38" s="310"/>
      <c r="F38" s="310"/>
      <c r="G38" s="310"/>
      <c r="H38" s="310"/>
      <c r="I38" s="310"/>
      <c r="J38" s="81"/>
      <c r="K38" s="81"/>
    </row>
    <row r="39" spans="3:11" ht="18" customHeight="1" x14ac:dyDescent="0.25">
      <c r="C39" s="81"/>
      <c r="D39" s="145"/>
      <c r="E39" s="145"/>
      <c r="F39" s="145"/>
      <c r="G39" s="145"/>
      <c r="H39" s="145"/>
      <c r="I39" s="145"/>
      <c r="J39" s="86"/>
      <c r="K39" s="81"/>
    </row>
    <row r="40" spans="3:11" ht="30" customHeight="1" x14ac:dyDescent="0.25">
      <c r="C40" s="81"/>
      <c r="D40" s="145"/>
      <c r="E40" s="145"/>
      <c r="F40" s="321" t="s">
        <v>649</v>
      </c>
      <c r="G40" s="323"/>
      <c r="H40" s="321" t="s">
        <v>650</v>
      </c>
      <c r="I40" s="322"/>
      <c r="J40" s="323"/>
      <c r="K40" s="81"/>
    </row>
    <row r="41" spans="3:11" ht="21" customHeight="1" x14ac:dyDescent="0.25">
      <c r="C41" s="81"/>
      <c r="D41" s="306" t="s">
        <v>651</v>
      </c>
      <c r="E41" s="327"/>
      <c r="F41" s="324"/>
      <c r="G41" s="325"/>
      <c r="H41" s="324"/>
      <c r="I41" s="325"/>
      <c r="J41" s="326"/>
      <c r="K41" s="81"/>
    </row>
    <row r="42" spans="3:11" ht="21" customHeight="1" x14ac:dyDescent="0.25">
      <c r="C42" s="81"/>
      <c r="D42" s="306" t="s">
        <v>652</v>
      </c>
      <c r="E42" s="327"/>
      <c r="F42" s="324"/>
      <c r="G42" s="325"/>
      <c r="H42" s="324"/>
      <c r="I42" s="325"/>
      <c r="J42" s="326"/>
      <c r="K42" s="81"/>
    </row>
    <row r="43" spans="3:11" ht="21" customHeight="1" x14ac:dyDescent="0.25">
      <c r="C43" s="81"/>
      <c r="D43" s="306" t="s">
        <v>653</v>
      </c>
      <c r="E43" s="327"/>
      <c r="F43" s="324"/>
      <c r="G43" s="325"/>
      <c r="H43" s="324"/>
      <c r="I43" s="325"/>
      <c r="J43" s="326"/>
      <c r="K43" s="81"/>
    </row>
    <row r="44" spans="3:11" ht="18" customHeight="1" x14ac:dyDescent="0.25">
      <c r="C44" s="81"/>
      <c r="D44" s="145"/>
      <c r="E44" s="145"/>
      <c r="F44" s="145"/>
      <c r="G44" s="145"/>
      <c r="H44" s="145"/>
      <c r="I44" s="145"/>
      <c r="J44" s="86"/>
      <c r="K44" s="81"/>
    </row>
    <row r="45" spans="3:11" ht="18" customHeight="1" x14ac:dyDescent="0.25">
      <c r="C45" s="88"/>
      <c r="D45" s="87" t="s">
        <v>1879</v>
      </c>
      <c r="E45" s="89"/>
      <c r="F45" s="89"/>
      <c r="G45" s="145"/>
      <c r="H45" s="89"/>
      <c r="I45" s="89"/>
      <c r="J45" s="90"/>
      <c r="K45" s="81"/>
    </row>
    <row r="46" spans="3:11" ht="9.75" customHeight="1" x14ac:dyDescent="0.25">
      <c r="C46" s="91"/>
      <c r="D46" s="144"/>
      <c r="E46" s="144"/>
      <c r="F46" s="144"/>
      <c r="G46" s="145"/>
      <c r="H46" s="144"/>
      <c r="I46" s="144"/>
      <c r="J46" s="90"/>
      <c r="K46" s="81"/>
    </row>
    <row r="47" spans="3:11" ht="21" customHeight="1" x14ac:dyDescent="0.25">
      <c r="C47" s="81"/>
      <c r="D47" s="306" t="s">
        <v>654</v>
      </c>
      <c r="E47" s="307"/>
      <c r="F47" s="308"/>
      <c r="G47" s="309"/>
      <c r="H47" s="89"/>
      <c r="I47" s="89"/>
      <c r="J47" s="86"/>
      <c r="K47" s="81"/>
    </row>
    <row r="48" spans="3:11" ht="21" customHeight="1" x14ac:dyDescent="0.25">
      <c r="C48" s="81"/>
      <c r="D48" s="306" t="s">
        <v>655</v>
      </c>
      <c r="E48" s="307"/>
      <c r="F48" s="308"/>
      <c r="G48" s="309"/>
      <c r="H48" s="144"/>
      <c r="I48" s="144"/>
      <c r="J48" s="86"/>
      <c r="K48" s="81"/>
    </row>
    <row r="49" spans="1:11" ht="18" customHeight="1" x14ac:dyDescent="0.25">
      <c r="C49" s="81"/>
      <c r="D49" s="81"/>
      <c r="E49" s="81"/>
      <c r="F49" s="81"/>
      <c r="G49" s="145"/>
      <c r="H49" s="145"/>
      <c r="I49" s="145"/>
      <c r="J49" s="86"/>
      <c r="K49" s="81"/>
    </row>
    <row r="50" spans="1:11" ht="18" customHeight="1" x14ac:dyDescent="0.25">
      <c r="A50" s="4" t="s">
        <v>500</v>
      </c>
      <c r="B50" s="92" t="s">
        <v>507</v>
      </c>
      <c r="C50" s="93"/>
      <c r="D50" s="80" t="s">
        <v>656</v>
      </c>
      <c r="E50" s="80"/>
      <c r="F50" s="80"/>
      <c r="G50" s="80"/>
      <c r="H50" s="80"/>
      <c r="I50" s="80"/>
      <c r="J50" s="80"/>
      <c r="K50" s="81"/>
    </row>
    <row r="51" spans="1:11" ht="18" customHeight="1" x14ac:dyDescent="0.25">
      <c r="A51" s="94" t="s">
        <v>7</v>
      </c>
      <c r="B51" s="95" t="s">
        <v>8</v>
      </c>
      <c r="C51" s="93"/>
      <c r="D51" s="96"/>
      <c r="E51" s="96"/>
      <c r="F51" s="97"/>
      <c r="G51" s="97"/>
      <c r="H51" s="97"/>
      <c r="I51" s="97"/>
      <c r="J51" s="97"/>
      <c r="K51" s="81"/>
    </row>
    <row r="52" spans="1:11" ht="18" customHeight="1" x14ac:dyDescent="0.25">
      <c r="A52" s="38" t="s">
        <v>14</v>
      </c>
      <c r="B52" s="38">
        <v>0</v>
      </c>
      <c r="C52" s="91"/>
      <c r="D52" s="310" t="s">
        <v>1880</v>
      </c>
      <c r="E52" s="310"/>
      <c r="F52" s="310"/>
      <c r="G52" s="310"/>
      <c r="H52" s="310"/>
      <c r="I52" s="310"/>
      <c r="J52" s="90"/>
      <c r="K52" s="81"/>
    </row>
    <row r="53" spans="1:11" ht="18" customHeight="1" x14ac:dyDescent="0.25">
      <c r="A53" s="1"/>
      <c r="B53" s="1"/>
      <c r="C53" s="93"/>
      <c r="D53" s="93"/>
      <c r="E53" s="93"/>
      <c r="F53" s="97"/>
      <c r="G53" s="97"/>
      <c r="H53" s="97"/>
      <c r="I53" s="97"/>
      <c r="J53" s="97"/>
      <c r="K53" s="81"/>
    </row>
    <row r="54" spans="1:11" ht="18" customHeight="1" x14ac:dyDescent="0.25">
      <c r="A54" s="1"/>
      <c r="B54" s="1"/>
      <c r="C54" s="93"/>
      <c r="D54" s="311" t="s">
        <v>508</v>
      </c>
      <c r="E54" s="315" t="s">
        <v>492</v>
      </c>
      <c r="F54" s="316"/>
      <c r="G54" s="313" t="s">
        <v>657</v>
      </c>
      <c r="H54" s="315" t="s">
        <v>658</v>
      </c>
      <c r="I54" s="319"/>
      <c r="J54" s="316"/>
      <c r="K54" s="81"/>
    </row>
    <row r="55" spans="1:11" ht="18" customHeight="1" x14ac:dyDescent="0.25">
      <c r="A55" s="1"/>
      <c r="B55" s="1"/>
      <c r="C55" s="93"/>
      <c r="D55" s="312"/>
      <c r="E55" s="317"/>
      <c r="F55" s="318"/>
      <c r="G55" s="314"/>
      <c r="H55" s="317"/>
      <c r="I55" s="320"/>
      <c r="J55" s="318"/>
      <c r="K55" s="81"/>
    </row>
    <row r="56" spans="1:11" ht="18" customHeight="1" x14ac:dyDescent="0.25">
      <c r="A56" s="1"/>
      <c r="B56" s="1"/>
      <c r="C56" s="93"/>
      <c r="D56" s="98" t="s">
        <v>659</v>
      </c>
      <c r="E56" s="93"/>
      <c r="F56" s="93"/>
      <c r="G56" s="93"/>
      <c r="H56" s="93"/>
      <c r="I56" s="93"/>
      <c r="J56" s="93"/>
      <c r="K56" s="81"/>
    </row>
    <row r="57" spans="1:11" ht="21" customHeight="1" x14ac:dyDescent="0.25">
      <c r="A57" s="1"/>
      <c r="B57" s="1"/>
      <c r="C57" s="93"/>
      <c r="D57" s="146">
        <v>1349</v>
      </c>
      <c r="E57" s="304" t="s">
        <v>660</v>
      </c>
      <c r="F57" s="305"/>
      <c r="G57" s="99">
        <v>0.05</v>
      </c>
      <c r="H57" s="140"/>
      <c r="I57" s="35"/>
      <c r="J57" s="36"/>
      <c r="K57" s="81"/>
    </row>
    <row r="58" spans="1:11" ht="21" customHeight="1" x14ac:dyDescent="0.25">
      <c r="A58" s="1"/>
      <c r="B58" s="1"/>
      <c r="C58" s="93"/>
      <c r="D58" s="146">
        <v>2310</v>
      </c>
      <c r="E58" s="304" t="s">
        <v>661</v>
      </c>
      <c r="F58" s="305"/>
      <c r="G58" s="99">
        <v>0.05</v>
      </c>
      <c r="H58" s="140"/>
      <c r="I58" s="35"/>
      <c r="J58" s="36"/>
      <c r="K58" s="81"/>
    </row>
    <row r="59" spans="1:11" ht="21" customHeight="1" x14ac:dyDescent="0.25">
      <c r="A59" s="1"/>
      <c r="B59" s="1"/>
      <c r="C59" s="93"/>
      <c r="D59" s="146">
        <v>2431</v>
      </c>
      <c r="E59" s="304" t="s">
        <v>662</v>
      </c>
      <c r="F59" s="305"/>
      <c r="G59" s="99">
        <v>0.05</v>
      </c>
      <c r="H59" s="140"/>
      <c r="I59" s="35"/>
      <c r="J59" s="36"/>
      <c r="K59" s="81"/>
    </row>
    <row r="60" spans="1:11" ht="21" customHeight="1" x14ac:dyDescent="0.25">
      <c r="A60" s="1"/>
      <c r="B60" s="1"/>
      <c r="C60" s="93"/>
      <c r="D60" s="146">
        <v>2513</v>
      </c>
      <c r="E60" s="304" t="s">
        <v>663</v>
      </c>
      <c r="F60" s="305"/>
      <c r="G60" s="99">
        <v>0.05</v>
      </c>
      <c r="H60" s="140"/>
      <c r="I60" s="35"/>
      <c r="J60" s="36"/>
      <c r="K60" s="81"/>
    </row>
    <row r="61" spans="1:11" ht="21" customHeight="1" x14ac:dyDescent="0.25">
      <c r="A61" s="1"/>
      <c r="B61" s="1"/>
      <c r="C61" s="93"/>
      <c r="D61" s="146">
        <v>7311</v>
      </c>
      <c r="E61" s="304" t="s">
        <v>664</v>
      </c>
      <c r="F61" s="305"/>
      <c r="G61" s="99">
        <v>0.8</v>
      </c>
      <c r="H61" s="140"/>
      <c r="I61" s="35"/>
      <c r="J61" s="36"/>
      <c r="K61" s="81"/>
    </row>
    <row r="62" spans="1:11" ht="21" customHeight="1" x14ac:dyDescent="0.25">
      <c r="A62" s="1"/>
      <c r="B62" s="1"/>
      <c r="C62" s="93"/>
      <c r="D62" s="146">
        <v>7534</v>
      </c>
      <c r="E62" s="304" t="s">
        <v>665</v>
      </c>
      <c r="F62" s="305"/>
      <c r="G62" s="99">
        <v>0.05</v>
      </c>
      <c r="H62" s="140"/>
      <c r="I62" s="35"/>
      <c r="J62" s="36"/>
      <c r="K62" s="81"/>
    </row>
    <row r="63" spans="1:11" ht="18" customHeight="1" x14ac:dyDescent="0.25">
      <c r="A63" s="1"/>
      <c r="B63" s="1"/>
      <c r="C63" s="93"/>
      <c r="D63" s="98"/>
      <c r="E63" s="93"/>
      <c r="F63" s="93"/>
      <c r="G63" s="93"/>
      <c r="H63" s="93"/>
      <c r="I63" s="93"/>
      <c r="J63" s="93"/>
      <c r="K63" s="81"/>
    </row>
    <row r="64" spans="1:11" ht="18" customHeight="1" x14ac:dyDescent="0.25">
      <c r="A64" s="1"/>
      <c r="B64" s="1"/>
      <c r="C64" s="93"/>
      <c r="D64" s="100" t="s">
        <v>666</v>
      </c>
      <c r="E64" s="93"/>
      <c r="F64" s="93"/>
      <c r="G64" s="93"/>
      <c r="H64" s="93"/>
      <c r="I64" s="93"/>
      <c r="J64" s="93"/>
      <c r="K64" s="81"/>
    </row>
    <row r="65" spans="1:11" ht="21" customHeight="1" x14ac:dyDescent="0.25">
      <c r="A65" s="1"/>
      <c r="B65" s="1"/>
      <c r="C65" s="93"/>
      <c r="D65" s="146">
        <v>2139</v>
      </c>
      <c r="E65" s="304" t="s">
        <v>939</v>
      </c>
      <c r="F65" s="305"/>
      <c r="G65" s="99">
        <v>0.05</v>
      </c>
      <c r="H65" s="140"/>
      <c r="I65" s="35"/>
      <c r="J65" s="36"/>
      <c r="K65" s="81"/>
    </row>
    <row r="66" spans="1:11" ht="21" customHeight="1" x14ac:dyDescent="0.25">
      <c r="A66" s="1"/>
      <c r="B66" s="1"/>
      <c r="C66" s="93"/>
      <c r="D66" s="146">
        <v>2310</v>
      </c>
      <c r="E66" s="304" t="s">
        <v>661</v>
      </c>
      <c r="F66" s="305"/>
      <c r="G66" s="101">
        <v>2.5000000000000001E-2</v>
      </c>
      <c r="H66" s="140"/>
      <c r="I66" s="35"/>
      <c r="J66" s="36"/>
      <c r="K66" s="81"/>
    </row>
    <row r="67" spans="1:11" ht="21" customHeight="1" x14ac:dyDescent="0.25">
      <c r="A67" s="1"/>
      <c r="B67" s="1"/>
      <c r="C67" s="93"/>
      <c r="D67" s="146">
        <v>2359</v>
      </c>
      <c r="E67" s="304" t="s">
        <v>940</v>
      </c>
      <c r="F67" s="305"/>
      <c r="G67" s="99">
        <v>0.2</v>
      </c>
      <c r="H67" s="140"/>
      <c r="I67" s="35"/>
      <c r="J67" s="36"/>
      <c r="K67" s="81"/>
    </row>
    <row r="68" spans="1:11" ht="21" customHeight="1" x14ac:dyDescent="0.25">
      <c r="A68" s="1"/>
      <c r="B68" s="1"/>
      <c r="C68" s="93"/>
      <c r="D68" s="146">
        <v>7311</v>
      </c>
      <c r="E68" s="304" t="s">
        <v>664</v>
      </c>
      <c r="F68" s="305"/>
      <c r="G68" s="99">
        <v>0.4</v>
      </c>
      <c r="H68" s="140"/>
      <c r="I68" s="35"/>
      <c r="J68" s="36"/>
      <c r="K68" s="81"/>
    </row>
    <row r="69" spans="1:11" ht="21" customHeight="1" x14ac:dyDescent="0.25">
      <c r="A69" s="1"/>
      <c r="B69" s="1"/>
      <c r="C69" s="93"/>
      <c r="D69" s="146">
        <v>7432</v>
      </c>
      <c r="E69" s="304" t="s">
        <v>941</v>
      </c>
      <c r="F69" s="305"/>
      <c r="G69" s="99">
        <v>0.1</v>
      </c>
      <c r="H69" s="140"/>
      <c r="I69" s="35"/>
      <c r="J69" s="36"/>
      <c r="K69" s="81"/>
    </row>
    <row r="70" spans="1:11" ht="21" customHeight="1" x14ac:dyDescent="0.25">
      <c r="A70" s="1"/>
      <c r="B70" s="1"/>
      <c r="C70" s="93"/>
      <c r="D70" s="146">
        <v>7437</v>
      </c>
      <c r="E70" s="304" t="s">
        <v>665</v>
      </c>
      <c r="F70" s="305"/>
      <c r="G70" s="99">
        <v>0.05</v>
      </c>
      <c r="H70" s="140"/>
      <c r="I70" s="35"/>
      <c r="J70" s="36"/>
      <c r="K70" s="81"/>
    </row>
    <row r="71" spans="1:11" ht="18" customHeight="1" x14ac:dyDescent="0.25">
      <c r="A71" s="1"/>
      <c r="B71" s="1"/>
      <c r="C71" s="93"/>
      <c r="D71" s="98"/>
      <c r="E71" s="93"/>
      <c r="F71" s="93"/>
      <c r="G71" s="93"/>
      <c r="H71" s="93"/>
      <c r="I71" s="93"/>
      <c r="J71" s="93"/>
      <c r="K71" s="81"/>
    </row>
    <row r="72" spans="1:11" ht="18" customHeight="1" x14ac:dyDescent="0.25">
      <c r="A72" s="1"/>
      <c r="B72" s="1"/>
      <c r="C72" s="93"/>
      <c r="D72" s="100" t="s">
        <v>667</v>
      </c>
      <c r="E72" s="93"/>
      <c r="F72" s="93"/>
      <c r="G72" s="93"/>
      <c r="H72" s="93"/>
      <c r="I72" s="93"/>
      <c r="J72" s="93"/>
      <c r="K72" s="81"/>
    </row>
    <row r="73" spans="1:11" ht="21" customHeight="1" x14ac:dyDescent="0.25">
      <c r="A73" s="1"/>
      <c r="B73" s="1"/>
      <c r="C73" s="93"/>
      <c r="D73" s="146">
        <v>4649</v>
      </c>
      <c r="E73" s="304" t="s">
        <v>668</v>
      </c>
      <c r="F73" s="305"/>
      <c r="G73" s="99">
        <v>0.05</v>
      </c>
      <c r="H73" s="140"/>
      <c r="I73" s="35"/>
      <c r="J73" s="36"/>
      <c r="K73" s="81"/>
    </row>
    <row r="74" spans="1:11" ht="21" customHeight="1" x14ac:dyDescent="0.25">
      <c r="A74" s="1"/>
      <c r="B74" s="1"/>
      <c r="C74" s="93"/>
      <c r="D74" s="146">
        <v>4774</v>
      </c>
      <c r="E74" s="304" t="s">
        <v>669</v>
      </c>
      <c r="F74" s="305"/>
      <c r="G74" s="99">
        <v>0.05</v>
      </c>
      <c r="H74" s="140"/>
      <c r="I74" s="35"/>
      <c r="J74" s="36"/>
      <c r="K74" s="81"/>
    </row>
    <row r="75" spans="1:11" ht="21" customHeight="1" x14ac:dyDescent="0.25">
      <c r="A75" s="1"/>
      <c r="B75" s="1"/>
      <c r="C75" s="93"/>
      <c r="D75" s="146">
        <v>5820</v>
      </c>
      <c r="E75" s="304" t="s">
        <v>942</v>
      </c>
      <c r="F75" s="305"/>
      <c r="G75" s="99">
        <v>0.05</v>
      </c>
      <c r="H75" s="140"/>
      <c r="I75" s="35"/>
      <c r="J75" s="36"/>
      <c r="K75" s="81"/>
    </row>
    <row r="76" spans="1:11" ht="21" customHeight="1" x14ac:dyDescent="0.25">
      <c r="A76" s="1"/>
      <c r="B76" s="1"/>
      <c r="C76" s="93"/>
      <c r="D76" s="146">
        <v>7110</v>
      </c>
      <c r="E76" s="304" t="s">
        <v>670</v>
      </c>
      <c r="F76" s="305"/>
      <c r="G76" s="99">
        <v>0.15</v>
      </c>
      <c r="H76" s="140"/>
      <c r="I76" s="35"/>
      <c r="J76" s="36"/>
      <c r="K76" s="81"/>
    </row>
    <row r="77" spans="1:11" ht="21" customHeight="1" x14ac:dyDescent="0.25">
      <c r="A77" s="1"/>
      <c r="B77" s="1"/>
      <c r="C77" s="93"/>
      <c r="D77" s="146">
        <v>7310</v>
      </c>
      <c r="E77" s="304" t="s">
        <v>947</v>
      </c>
      <c r="F77" s="305"/>
      <c r="G77" s="99">
        <v>0.05</v>
      </c>
      <c r="H77" s="140"/>
      <c r="I77" s="35"/>
      <c r="J77" s="36"/>
      <c r="K77" s="81"/>
    </row>
    <row r="78" spans="1:11" ht="21" customHeight="1" x14ac:dyDescent="0.25">
      <c r="A78" s="1"/>
      <c r="B78" s="1"/>
      <c r="C78" s="93"/>
      <c r="D78" s="146">
        <v>8530</v>
      </c>
      <c r="E78" s="304" t="s">
        <v>671</v>
      </c>
      <c r="F78" s="305"/>
      <c r="G78" s="99">
        <v>0.05</v>
      </c>
      <c r="H78" s="140"/>
      <c r="I78" s="35"/>
      <c r="J78" s="36"/>
      <c r="K78" s="81"/>
    </row>
    <row r="79" spans="1:11" ht="18" customHeight="1" x14ac:dyDescent="0.25">
      <c r="A79" s="1"/>
      <c r="B79" s="1"/>
      <c r="C79" s="93"/>
      <c r="D79" s="98"/>
      <c r="E79" s="93"/>
      <c r="F79" s="93"/>
      <c r="G79" s="93"/>
      <c r="H79" s="93"/>
      <c r="I79" s="93"/>
      <c r="J79" s="93"/>
      <c r="K79" s="81"/>
    </row>
    <row r="80" spans="1:11" ht="18" customHeight="1" x14ac:dyDescent="0.25">
      <c r="A80" s="1"/>
      <c r="B80" s="1"/>
      <c r="C80" s="93"/>
      <c r="D80" s="100" t="s">
        <v>672</v>
      </c>
      <c r="E80" s="93"/>
      <c r="F80" s="93"/>
      <c r="G80" s="93"/>
      <c r="H80" s="93"/>
      <c r="I80" s="93"/>
      <c r="J80" s="93"/>
      <c r="K80" s="81"/>
    </row>
    <row r="81" spans="1:11" ht="21" customHeight="1" x14ac:dyDescent="0.25">
      <c r="A81" s="1"/>
      <c r="B81" s="1"/>
      <c r="C81" s="93"/>
      <c r="D81" s="146">
        <v>2211</v>
      </c>
      <c r="E81" s="304" t="s">
        <v>943</v>
      </c>
      <c r="F81" s="305"/>
      <c r="G81" s="99">
        <v>0.8</v>
      </c>
      <c r="H81" s="140"/>
      <c r="I81" s="35"/>
      <c r="J81" s="36"/>
      <c r="K81" s="81"/>
    </row>
    <row r="82" spans="1:11" ht="21" customHeight="1" x14ac:dyDescent="0.25">
      <c r="A82" s="1"/>
      <c r="B82" s="1"/>
      <c r="C82" s="93"/>
      <c r="D82" s="146">
        <v>3330</v>
      </c>
      <c r="E82" s="304" t="s">
        <v>944</v>
      </c>
      <c r="F82" s="305"/>
      <c r="G82" s="99">
        <v>0.15</v>
      </c>
      <c r="H82" s="140"/>
      <c r="I82" s="35"/>
      <c r="J82" s="36"/>
      <c r="K82" s="81"/>
    </row>
    <row r="83" spans="1:11" ht="21" customHeight="1" x14ac:dyDescent="0.25">
      <c r="A83" s="1"/>
      <c r="B83" s="1"/>
      <c r="C83" s="93"/>
      <c r="D83" s="146">
        <v>5240</v>
      </c>
      <c r="E83" s="304" t="s">
        <v>945</v>
      </c>
      <c r="F83" s="305"/>
      <c r="G83" s="99">
        <v>0.05</v>
      </c>
      <c r="H83" s="140"/>
      <c r="I83" s="35"/>
      <c r="J83" s="36"/>
      <c r="K83" s="81"/>
    </row>
    <row r="84" spans="1:11" ht="21" customHeight="1" x14ac:dyDescent="0.25">
      <c r="A84" s="1"/>
      <c r="B84" s="1"/>
      <c r="C84" s="93"/>
      <c r="D84" s="146">
        <v>7221</v>
      </c>
      <c r="E84" s="304" t="s">
        <v>942</v>
      </c>
      <c r="F84" s="305"/>
      <c r="G84" s="99">
        <v>0.05</v>
      </c>
      <c r="H84" s="140"/>
      <c r="I84" s="35"/>
      <c r="J84" s="36"/>
      <c r="K84" s="81"/>
    </row>
    <row r="85" spans="1:11" ht="21" customHeight="1" x14ac:dyDescent="0.25">
      <c r="A85" s="1"/>
      <c r="B85" s="1"/>
      <c r="C85" s="93"/>
      <c r="D85" s="146">
        <v>7240</v>
      </c>
      <c r="E85" s="304" t="s">
        <v>946</v>
      </c>
      <c r="F85" s="305"/>
      <c r="G85" s="99">
        <v>0.5</v>
      </c>
      <c r="H85" s="140"/>
      <c r="I85" s="35"/>
      <c r="J85" s="36"/>
      <c r="K85" s="81"/>
    </row>
    <row r="86" spans="1:11" ht="21" customHeight="1" x14ac:dyDescent="0.25">
      <c r="A86" s="1"/>
      <c r="B86" s="1"/>
      <c r="C86" s="93"/>
      <c r="D86" s="146">
        <v>7430</v>
      </c>
      <c r="E86" s="304" t="s">
        <v>947</v>
      </c>
      <c r="F86" s="305"/>
      <c r="G86" s="99">
        <v>0.05</v>
      </c>
      <c r="H86" s="140"/>
      <c r="I86" s="35"/>
      <c r="J86" s="36"/>
      <c r="K86" s="81"/>
    </row>
    <row r="87" spans="1:11" ht="21" customHeight="1" x14ac:dyDescent="0.25">
      <c r="A87" s="1"/>
      <c r="B87" s="1"/>
      <c r="C87" s="93"/>
      <c r="D87" s="146">
        <v>7499</v>
      </c>
      <c r="E87" s="304" t="s">
        <v>948</v>
      </c>
      <c r="F87" s="305"/>
      <c r="G87" s="99">
        <v>0.25</v>
      </c>
      <c r="H87" s="140"/>
      <c r="I87" s="35"/>
      <c r="J87" s="36"/>
      <c r="K87" s="81"/>
    </row>
    <row r="88" spans="1:11" ht="21" customHeight="1" x14ac:dyDescent="0.25">
      <c r="A88" s="1"/>
      <c r="B88" s="1"/>
      <c r="C88" s="93"/>
      <c r="D88" s="146">
        <v>8030</v>
      </c>
      <c r="E88" s="304" t="s">
        <v>671</v>
      </c>
      <c r="F88" s="305"/>
      <c r="G88" s="99">
        <v>0.05</v>
      </c>
      <c r="H88" s="140"/>
      <c r="I88" s="35"/>
      <c r="J88" s="36"/>
      <c r="K88" s="81"/>
    </row>
    <row r="89" spans="1:11" ht="21" customHeight="1" x14ac:dyDescent="0.25">
      <c r="A89" s="1"/>
      <c r="B89" s="1"/>
      <c r="C89" s="93"/>
      <c r="D89" s="146">
        <v>8090</v>
      </c>
      <c r="E89" s="304" t="s">
        <v>949</v>
      </c>
      <c r="F89" s="305"/>
      <c r="G89" s="99">
        <v>0.05</v>
      </c>
      <c r="H89" s="140"/>
      <c r="I89" s="35"/>
      <c r="J89" s="36"/>
      <c r="K89" s="81"/>
    </row>
    <row r="90" spans="1:11" ht="21" customHeight="1" x14ac:dyDescent="0.25">
      <c r="A90" s="1"/>
      <c r="B90" s="1"/>
      <c r="C90" s="93"/>
      <c r="D90" s="146">
        <v>9219</v>
      </c>
      <c r="E90" s="304" t="s">
        <v>950</v>
      </c>
      <c r="F90" s="305"/>
      <c r="G90" s="99">
        <v>0.8</v>
      </c>
      <c r="H90" s="140"/>
      <c r="I90" s="35"/>
      <c r="J90" s="36"/>
      <c r="K90" s="81"/>
    </row>
    <row r="91" spans="1:11" ht="18" customHeight="1" x14ac:dyDescent="0.25">
      <c r="A91" s="1"/>
      <c r="B91" s="1"/>
      <c r="C91" s="93"/>
      <c r="D91" s="93"/>
      <c r="E91" s="93"/>
      <c r="F91" s="93"/>
      <c r="G91" s="93"/>
      <c r="H91" s="93"/>
      <c r="I91" s="93"/>
      <c r="J91" s="97"/>
      <c r="K91" s="81"/>
    </row>
    <row r="92" spans="1:11" ht="18" customHeight="1" x14ac:dyDescent="0.25">
      <c r="A92" s="38" t="s">
        <v>14</v>
      </c>
      <c r="B92" s="38">
        <v>0</v>
      </c>
      <c r="C92" s="91"/>
      <c r="D92" s="310" t="s">
        <v>1881</v>
      </c>
      <c r="E92" s="310"/>
      <c r="F92" s="310"/>
      <c r="G92" s="310"/>
      <c r="H92" s="310"/>
      <c r="I92" s="310"/>
      <c r="J92" s="90"/>
      <c r="K92" s="81"/>
    </row>
    <row r="93" spans="1:11" ht="18" customHeight="1" x14ac:dyDescent="0.25">
      <c r="A93" s="1"/>
      <c r="B93" s="1"/>
      <c r="C93" s="93"/>
      <c r="D93" s="93"/>
      <c r="E93" s="93"/>
      <c r="F93" s="97"/>
      <c r="G93" s="97"/>
      <c r="H93" s="97"/>
      <c r="I93" s="97"/>
      <c r="J93" s="97"/>
      <c r="K93" s="81"/>
    </row>
    <row r="94" spans="1:11" ht="18" customHeight="1" x14ac:dyDescent="0.25">
      <c r="A94" s="1"/>
      <c r="B94" s="1"/>
      <c r="C94" s="93"/>
      <c r="D94" s="311" t="s">
        <v>508</v>
      </c>
      <c r="E94" s="315" t="s">
        <v>492</v>
      </c>
      <c r="F94" s="319"/>
      <c r="G94" s="316"/>
      <c r="H94" s="315" t="s">
        <v>658</v>
      </c>
      <c r="I94" s="319"/>
      <c r="J94" s="316"/>
      <c r="K94" s="81"/>
    </row>
    <row r="95" spans="1:11" ht="18" customHeight="1" x14ac:dyDescent="0.25">
      <c r="A95" s="1"/>
      <c r="B95" s="1"/>
      <c r="C95" s="93"/>
      <c r="D95" s="312"/>
      <c r="E95" s="317"/>
      <c r="F95" s="320"/>
      <c r="G95" s="318"/>
      <c r="H95" s="317"/>
      <c r="I95" s="320"/>
      <c r="J95" s="318"/>
      <c r="K95" s="81"/>
    </row>
    <row r="96" spans="1:11" ht="18" customHeight="1" x14ac:dyDescent="0.25">
      <c r="A96" s="1"/>
      <c r="B96" s="1"/>
      <c r="C96" s="93"/>
      <c r="D96" s="98" t="s">
        <v>673</v>
      </c>
      <c r="E96" s="93"/>
      <c r="F96" s="93"/>
      <c r="G96" s="93"/>
      <c r="H96" s="93"/>
      <c r="I96" s="93"/>
      <c r="J96" s="93"/>
      <c r="K96" s="81"/>
    </row>
    <row r="97" spans="1:11" ht="21" customHeight="1" x14ac:dyDescent="0.25">
      <c r="A97" s="1"/>
      <c r="B97" s="1"/>
      <c r="C97" s="93"/>
      <c r="D97" s="146">
        <v>231</v>
      </c>
      <c r="E97" s="304" t="s">
        <v>661</v>
      </c>
      <c r="F97" s="341"/>
      <c r="G97" s="305"/>
      <c r="H97" s="140"/>
      <c r="I97" s="35"/>
      <c r="J97" s="36"/>
      <c r="K97" s="81"/>
    </row>
    <row r="98" spans="1:11" ht="21" customHeight="1" x14ac:dyDescent="0.25">
      <c r="A98" s="1"/>
      <c r="B98" s="1"/>
      <c r="C98" s="93"/>
      <c r="D98" s="146">
        <v>235</v>
      </c>
      <c r="E98" s="304" t="s">
        <v>674</v>
      </c>
      <c r="F98" s="341"/>
      <c r="G98" s="305"/>
      <c r="H98" s="140"/>
      <c r="I98" s="35"/>
      <c r="J98" s="36"/>
      <c r="K98" s="81"/>
    </row>
    <row r="99" spans="1:11" ht="21" customHeight="1" x14ac:dyDescent="0.25">
      <c r="A99" s="1"/>
      <c r="B99" s="1"/>
      <c r="C99" s="93"/>
      <c r="D99" s="146">
        <v>752</v>
      </c>
      <c r="E99" s="304" t="s">
        <v>675</v>
      </c>
      <c r="F99" s="341"/>
      <c r="G99" s="305"/>
      <c r="H99" s="140"/>
      <c r="I99" s="35"/>
      <c r="J99" s="36"/>
      <c r="K99" s="81"/>
    </row>
    <row r="100" spans="1:11" ht="21" customHeight="1" x14ac:dyDescent="0.25">
      <c r="A100" s="1"/>
      <c r="B100" s="1"/>
      <c r="C100" s="93"/>
      <c r="D100" s="146">
        <v>753</v>
      </c>
      <c r="E100" s="304" t="s">
        <v>676</v>
      </c>
      <c r="F100" s="341"/>
      <c r="G100" s="305"/>
      <c r="H100" s="140"/>
      <c r="I100" s="35"/>
      <c r="J100" s="36"/>
      <c r="K100" s="81"/>
    </row>
    <row r="101" spans="1:11" ht="18" customHeight="1" x14ac:dyDescent="0.25">
      <c r="A101" s="1"/>
      <c r="B101" s="1"/>
      <c r="C101" s="93"/>
      <c r="D101" s="98"/>
      <c r="E101" s="93"/>
      <c r="F101" s="97"/>
      <c r="G101" s="97"/>
      <c r="H101" s="97"/>
      <c r="I101" s="97"/>
      <c r="J101" s="97"/>
      <c r="K101" s="81"/>
    </row>
    <row r="102" spans="1:11" ht="18" customHeight="1" x14ac:dyDescent="0.25">
      <c r="A102" s="1"/>
      <c r="B102" s="1"/>
      <c r="C102" s="93"/>
      <c r="D102" s="100" t="s">
        <v>677</v>
      </c>
      <c r="E102" s="93"/>
      <c r="F102" s="97"/>
      <c r="G102" s="97"/>
      <c r="H102" s="97"/>
      <c r="I102" s="97"/>
      <c r="J102" s="97"/>
      <c r="K102" s="81"/>
    </row>
    <row r="103" spans="1:11" ht="21" customHeight="1" x14ac:dyDescent="0.25">
      <c r="A103" s="1"/>
      <c r="B103" s="1"/>
      <c r="C103" s="93"/>
      <c r="D103" s="146">
        <v>214</v>
      </c>
      <c r="E103" s="304" t="s">
        <v>678</v>
      </c>
      <c r="F103" s="341"/>
      <c r="G103" s="305"/>
      <c r="H103" s="140"/>
      <c r="I103" s="35"/>
      <c r="J103" s="36"/>
      <c r="K103" s="81"/>
    </row>
    <row r="104" spans="1:11" ht="21" customHeight="1" x14ac:dyDescent="0.25">
      <c r="A104" s="1"/>
      <c r="B104" s="1"/>
      <c r="C104" s="93"/>
      <c r="D104" s="146">
        <v>231</v>
      </c>
      <c r="E104" s="304" t="s">
        <v>661</v>
      </c>
      <c r="F104" s="341"/>
      <c r="G104" s="305"/>
      <c r="H104" s="140"/>
      <c r="I104" s="35"/>
      <c r="J104" s="36"/>
      <c r="K104" s="81"/>
    </row>
    <row r="105" spans="1:11" ht="21" customHeight="1" x14ac:dyDescent="0.25">
      <c r="A105" s="1"/>
      <c r="B105" s="1"/>
      <c r="C105" s="93"/>
      <c r="D105" s="146">
        <v>244</v>
      </c>
      <c r="E105" s="304" t="s">
        <v>679</v>
      </c>
      <c r="F105" s="341"/>
      <c r="G105" s="305"/>
      <c r="H105" s="140"/>
      <c r="I105" s="35"/>
      <c r="J105" s="36"/>
      <c r="K105" s="81"/>
    </row>
    <row r="106" spans="1:11" ht="21" customHeight="1" x14ac:dyDescent="0.25">
      <c r="A106" s="1"/>
      <c r="B106" s="1"/>
      <c r="C106" s="93"/>
      <c r="D106" s="146">
        <v>313</v>
      </c>
      <c r="E106" s="304" t="s">
        <v>680</v>
      </c>
      <c r="F106" s="341"/>
      <c r="G106" s="305"/>
      <c r="H106" s="140"/>
      <c r="I106" s="35"/>
      <c r="J106" s="36"/>
      <c r="K106" s="81"/>
    </row>
    <row r="107" spans="1:11" ht="21" customHeight="1" x14ac:dyDescent="0.25">
      <c r="A107" s="1"/>
      <c r="B107" s="1"/>
      <c r="C107" s="93"/>
      <c r="D107" s="146">
        <v>742</v>
      </c>
      <c r="E107" s="304" t="s">
        <v>675</v>
      </c>
      <c r="F107" s="341"/>
      <c r="G107" s="305"/>
      <c r="H107" s="140"/>
      <c r="I107" s="35"/>
      <c r="J107" s="36"/>
      <c r="K107" s="81"/>
    </row>
    <row r="108" spans="1:11" ht="21" customHeight="1" x14ac:dyDescent="0.25">
      <c r="A108" s="1"/>
      <c r="B108" s="1"/>
      <c r="C108" s="93"/>
      <c r="D108" s="146">
        <v>743</v>
      </c>
      <c r="E108" s="304" t="s">
        <v>681</v>
      </c>
      <c r="F108" s="341"/>
      <c r="G108" s="305"/>
      <c r="H108" s="140"/>
      <c r="I108" s="35"/>
      <c r="J108" s="36"/>
      <c r="K108" s="81"/>
    </row>
    <row r="109" spans="1:11" ht="18" customHeight="1" x14ac:dyDescent="0.25">
      <c r="A109" s="1"/>
      <c r="B109" s="1"/>
      <c r="C109" s="93"/>
      <c r="D109" s="98"/>
      <c r="E109" s="93"/>
      <c r="F109" s="97"/>
      <c r="G109" s="97"/>
      <c r="H109" s="97"/>
      <c r="I109" s="97"/>
      <c r="J109" s="97"/>
      <c r="K109" s="81"/>
    </row>
    <row r="110" spans="1:11" ht="18" customHeight="1" x14ac:dyDescent="0.25">
      <c r="A110" s="1"/>
      <c r="B110" s="1"/>
      <c r="C110" s="93"/>
      <c r="D110" s="100" t="s">
        <v>682</v>
      </c>
      <c r="E110" s="93"/>
      <c r="F110" s="97"/>
      <c r="G110" s="97"/>
      <c r="H110" s="97"/>
      <c r="I110" s="97"/>
      <c r="J110" s="97"/>
      <c r="K110" s="81"/>
    </row>
    <row r="111" spans="1:11" ht="21" customHeight="1" x14ac:dyDescent="0.25">
      <c r="A111" s="1"/>
      <c r="B111" s="1"/>
      <c r="C111" s="93"/>
      <c r="D111" s="146">
        <v>321</v>
      </c>
      <c r="E111" s="304" t="s">
        <v>683</v>
      </c>
      <c r="F111" s="341"/>
      <c r="G111" s="305"/>
      <c r="H111" s="140"/>
      <c r="I111" s="35"/>
      <c r="J111" s="36"/>
      <c r="K111" s="81"/>
    </row>
    <row r="112" spans="1:11" ht="21" customHeight="1" x14ac:dyDescent="0.25">
      <c r="A112" s="1"/>
      <c r="B112" s="1"/>
      <c r="C112" s="93"/>
      <c r="D112" s="146">
        <v>464</v>
      </c>
      <c r="E112" s="304" t="s">
        <v>684</v>
      </c>
      <c r="F112" s="341"/>
      <c r="G112" s="305"/>
      <c r="H112" s="140"/>
      <c r="I112" s="35"/>
      <c r="J112" s="36"/>
      <c r="K112" s="81"/>
    </row>
    <row r="113" spans="1:11" ht="28.5" customHeight="1" x14ac:dyDescent="0.25">
      <c r="A113" s="1"/>
      <c r="B113" s="1"/>
      <c r="C113" s="93"/>
      <c r="D113" s="146">
        <v>476</v>
      </c>
      <c r="E113" s="304" t="s">
        <v>685</v>
      </c>
      <c r="F113" s="341"/>
      <c r="G113" s="305"/>
      <c r="H113" s="140"/>
      <c r="I113" s="35"/>
      <c r="J113" s="36"/>
      <c r="K113" s="81"/>
    </row>
    <row r="114" spans="1:11" ht="21" customHeight="1" x14ac:dyDescent="0.25">
      <c r="A114" s="1"/>
      <c r="B114" s="1"/>
      <c r="C114" s="93"/>
      <c r="D114" s="146">
        <v>581</v>
      </c>
      <c r="E114" s="304" t="s">
        <v>686</v>
      </c>
      <c r="F114" s="341"/>
      <c r="G114" s="305"/>
      <c r="H114" s="140"/>
      <c r="I114" s="35"/>
      <c r="J114" s="36"/>
      <c r="K114" s="81"/>
    </row>
    <row r="115" spans="1:11" ht="21" customHeight="1" x14ac:dyDescent="0.25">
      <c r="A115" s="1"/>
      <c r="B115" s="1"/>
      <c r="C115" s="93"/>
      <c r="D115" s="146">
        <v>582</v>
      </c>
      <c r="E115" s="304" t="s">
        <v>942</v>
      </c>
      <c r="F115" s="341"/>
      <c r="G115" s="305"/>
      <c r="H115" s="140"/>
      <c r="I115" s="35"/>
      <c r="J115" s="36"/>
      <c r="K115" s="81"/>
    </row>
    <row r="116" spans="1:11" ht="21" customHeight="1" x14ac:dyDescent="0.25">
      <c r="A116" s="1"/>
      <c r="B116" s="1"/>
      <c r="C116" s="93"/>
      <c r="D116" s="146">
        <v>711</v>
      </c>
      <c r="E116" s="304" t="s">
        <v>670</v>
      </c>
      <c r="F116" s="341"/>
      <c r="G116" s="305"/>
      <c r="H116" s="140"/>
      <c r="I116" s="35"/>
      <c r="J116" s="36"/>
      <c r="K116" s="81"/>
    </row>
    <row r="117" spans="1:11" ht="21" customHeight="1" x14ac:dyDescent="0.25">
      <c r="A117" s="1"/>
      <c r="B117" s="1"/>
      <c r="C117" s="93"/>
      <c r="D117" s="146">
        <v>731</v>
      </c>
      <c r="E117" s="304" t="s">
        <v>947</v>
      </c>
      <c r="F117" s="341"/>
      <c r="G117" s="305"/>
      <c r="H117" s="140"/>
      <c r="I117" s="35"/>
      <c r="J117" s="36"/>
      <c r="K117" s="81"/>
    </row>
    <row r="118" spans="1:11" ht="21" customHeight="1" x14ac:dyDescent="0.25">
      <c r="A118" s="1"/>
      <c r="B118" s="1"/>
      <c r="C118" s="93"/>
      <c r="D118" s="146">
        <v>772</v>
      </c>
      <c r="E118" s="304" t="s">
        <v>687</v>
      </c>
      <c r="F118" s="341"/>
      <c r="G118" s="305"/>
      <c r="H118" s="140"/>
      <c r="I118" s="35"/>
      <c r="J118" s="36"/>
      <c r="K118" s="81"/>
    </row>
    <row r="119" spans="1:11" ht="21" customHeight="1" x14ac:dyDescent="0.25">
      <c r="A119" s="1"/>
      <c r="B119" s="1"/>
      <c r="C119" s="93"/>
      <c r="D119" s="146">
        <v>853</v>
      </c>
      <c r="E119" s="304" t="s">
        <v>671</v>
      </c>
      <c r="F119" s="341"/>
      <c r="G119" s="305"/>
      <c r="H119" s="140"/>
      <c r="I119" s="35"/>
      <c r="J119" s="36"/>
      <c r="K119" s="81"/>
    </row>
    <row r="120" spans="1:11" ht="21" customHeight="1" x14ac:dyDescent="0.25">
      <c r="A120" s="1"/>
      <c r="B120" s="1"/>
      <c r="C120" s="93"/>
      <c r="D120" s="146">
        <v>854</v>
      </c>
      <c r="E120" s="304" t="s">
        <v>951</v>
      </c>
      <c r="F120" s="341"/>
      <c r="G120" s="305"/>
      <c r="H120" s="140"/>
      <c r="I120" s="35"/>
      <c r="J120" s="36"/>
      <c r="K120" s="81"/>
    </row>
    <row r="121" spans="1:11" ht="18" customHeight="1" x14ac:dyDescent="0.25">
      <c r="A121" s="1"/>
      <c r="B121" s="1"/>
      <c r="C121" s="93"/>
      <c r="D121" s="98"/>
      <c r="E121" s="93"/>
      <c r="F121" s="97"/>
      <c r="G121" s="97"/>
      <c r="H121" s="97"/>
      <c r="I121" s="97"/>
      <c r="J121" s="97"/>
      <c r="K121" s="81"/>
    </row>
    <row r="122" spans="1:11" ht="18" customHeight="1" x14ac:dyDescent="0.25">
      <c r="A122" s="1"/>
      <c r="B122" s="1"/>
      <c r="C122" s="93"/>
      <c r="D122" s="100" t="s">
        <v>688</v>
      </c>
      <c r="E122" s="93"/>
      <c r="F122" s="97"/>
      <c r="G122" s="97"/>
      <c r="H122" s="97"/>
      <c r="I122" s="97"/>
      <c r="J122" s="97"/>
      <c r="K122" s="81"/>
    </row>
    <row r="123" spans="1:11" ht="21" customHeight="1" x14ac:dyDescent="0.25">
      <c r="A123" s="1"/>
      <c r="B123" s="1"/>
      <c r="C123" s="93"/>
      <c r="D123" s="146">
        <v>221</v>
      </c>
      <c r="E123" s="304" t="s">
        <v>689</v>
      </c>
      <c r="F123" s="341"/>
      <c r="G123" s="305"/>
      <c r="H123" s="140"/>
      <c r="I123" s="35"/>
      <c r="J123" s="36"/>
      <c r="K123" s="81"/>
    </row>
    <row r="124" spans="1:11" ht="21" customHeight="1" x14ac:dyDescent="0.25">
      <c r="A124" s="1"/>
      <c r="B124" s="1"/>
      <c r="C124" s="93"/>
      <c r="D124" s="146">
        <v>333</v>
      </c>
      <c r="E124" s="304" t="s">
        <v>944</v>
      </c>
      <c r="F124" s="341"/>
      <c r="G124" s="305"/>
      <c r="H124" s="140"/>
      <c r="I124" s="35"/>
      <c r="J124" s="36"/>
      <c r="K124" s="81"/>
    </row>
    <row r="125" spans="1:11" ht="21" customHeight="1" x14ac:dyDescent="0.25">
      <c r="A125" s="1"/>
      <c r="B125" s="1"/>
      <c r="C125" s="93"/>
      <c r="D125" s="146">
        <v>369</v>
      </c>
      <c r="E125" s="304" t="s">
        <v>690</v>
      </c>
      <c r="F125" s="341"/>
      <c r="G125" s="305"/>
      <c r="H125" s="140"/>
      <c r="I125" s="35"/>
      <c r="J125" s="36"/>
      <c r="K125" s="81"/>
    </row>
    <row r="126" spans="1:11" ht="21" customHeight="1" x14ac:dyDescent="0.25">
      <c r="A126" s="1"/>
      <c r="B126" s="1"/>
      <c r="C126" s="93"/>
      <c r="D126" s="146">
        <v>524</v>
      </c>
      <c r="E126" s="304" t="s">
        <v>945</v>
      </c>
      <c r="F126" s="341"/>
      <c r="G126" s="305"/>
      <c r="H126" s="140"/>
      <c r="I126" s="35"/>
      <c r="J126" s="36"/>
      <c r="K126" s="81"/>
    </row>
    <row r="127" spans="1:11" ht="21" customHeight="1" x14ac:dyDescent="0.25">
      <c r="A127" s="1"/>
      <c r="B127" s="1"/>
      <c r="C127" s="93"/>
      <c r="D127" s="146">
        <v>722</v>
      </c>
      <c r="E127" s="304" t="s">
        <v>691</v>
      </c>
      <c r="F127" s="341"/>
      <c r="G127" s="305"/>
      <c r="H127" s="140"/>
      <c r="I127" s="35"/>
      <c r="J127" s="36"/>
      <c r="K127" s="81"/>
    </row>
    <row r="128" spans="1:11" ht="21" customHeight="1" x14ac:dyDescent="0.25">
      <c r="A128" s="1"/>
      <c r="B128" s="1"/>
      <c r="C128" s="93"/>
      <c r="D128" s="146">
        <v>724</v>
      </c>
      <c r="E128" s="304" t="s">
        <v>946</v>
      </c>
      <c r="F128" s="341"/>
      <c r="G128" s="305"/>
      <c r="H128" s="140"/>
      <c r="I128" s="35"/>
      <c r="J128" s="36"/>
      <c r="K128" s="81"/>
    </row>
    <row r="129" spans="1:11" ht="21" customHeight="1" x14ac:dyDescent="0.25">
      <c r="A129" s="1"/>
      <c r="B129" s="1"/>
      <c r="C129" s="93"/>
      <c r="D129" s="146">
        <v>731</v>
      </c>
      <c r="E129" s="304" t="s">
        <v>692</v>
      </c>
      <c r="F129" s="341"/>
      <c r="G129" s="305"/>
      <c r="H129" s="140"/>
      <c r="I129" s="35"/>
      <c r="J129" s="36"/>
      <c r="K129" s="81"/>
    </row>
    <row r="130" spans="1:11" ht="21" customHeight="1" x14ac:dyDescent="0.25">
      <c r="A130" s="1"/>
      <c r="B130" s="1"/>
      <c r="C130" s="93"/>
      <c r="D130" s="146">
        <v>743</v>
      </c>
      <c r="E130" s="304" t="s">
        <v>947</v>
      </c>
      <c r="F130" s="341"/>
      <c r="G130" s="305"/>
      <c r="H130" s="140"/>
      <c r="I130" s="35"/>
      <c r="J130" s="36"/>
      <c r="K130" s="81"/>
    </row>
    <row r="131" spans="1:11" ht="21" customHeight="1" x14ac:dyDescent="0.25">
      <c r="A131" s="1"/>
      <c r="B131" s="1"/>
      <c r="C131" s="93"/>
      <c r="D131" s="146">
        <v>749</v>
      </c>
      <c r="E131" s="304" t="s">
        <v>693</v>
      </c>
      <c r="F131" s="341"/>
      <c r="G131" s="305"/>
      <c r="H131" s="140"/>
      <c r="I131" s="35"/>
      <c r="J131" s="36"/>
      <c r="K131" s="81"/>
    </row>
    <row r="132" spans="1:11" ht="21" customHeight="1" x14ac:dyDescent="0.25">
      <c r="A132" s="1"/>
      <c r="B132" s="1"/>
      <c r="C132" s="93"/>
      <c r="D132" s="146">
        <v>803</v>
      </c>
      <c r="E132" s="304" t="s">
        <v>671</v>
      </c>
      <c r="F132" s="341"/>
      <c r="G132" s="305"/>
      <c r="H132" s="140"/>
      <c r="I132" s="35"/>
      <c r="J132" s="36"/>
      <c r="K132" s="81"/>
    </row>
    <row r="133" spans="1:11" ht="21" customHeight="1" x14ac:dyDescent="0.25">
      <c r="A133" s="1"/>
      <c r="B133" s="1"/>
      <c r="C133" s="93"/>
      <c r="D133" s="146">
        <v>809</v>
      </c>
      <c r="E133" s="304" t="s">
        <v>949</v>
      </c>
      <c r="F133" s="341"/>
      <c r="G133" s="305"/>
      <c r="H133" s="140"/>
      <c r="I133" s="35"/>
      <c r="J133" s="36"/>
      <c r="K133" s="81"/>
    </row>
    <row r="134" spans="1:11" ht="21" customHeight="1" x14ac:dyDescent="0.25">
      <c r="A134" s="1"/>
      <c r="B134" s="1"/>
      <c r="C134" s="93"/>
      <c r="D134" s="146">
        <v>921</v>
      </c>
      <c r="E134" s="304" t="s">
        <v>694</v>
      </c>
      <c r="F134" s="341"/>
      <c r="G134" s="305"/>
      <c r="H134" s="140"/>
      <c r="I134" s="35"/>
      <c r="J134" s="36"/>
      <c r="K134" s="81"/>
    </row>
    <row r="135" spans="1:11" ht="18" customHeight="1" x14ac:dyDescent="0.25">
      <c r="A135" s="1"/>
      <c r="B135" s="1"/>
      <c r="C135" s="93"/>
      <c r="D135" s="93"/>
      <c r="E135" s="93"/>
      <c r="F135" s="93"/>
      <c r="G135" s="93"/>
      <c r="H135" s="93"/>
      <c r="I135" s="93"/>
      <c r="J135" s="93"/>
      <c r="K135" s="81"/>
    </row>
    <row r="136" spans="1:11" ht="18" hidden="1" customHeight="1" x14ac:dyDescent="0.25">
      <c r="A136" s="1"/>
      <c r="B136" s="1"/>
      <c r="C136" s="93"/>
      <c r="D136" s="93"/>
      <c r="E136" s="93"/>
      <c r="F136" s="93"/>
      <c r="G136" s="93"/>
      <c r="H136" s="93"/>
      <c r="I136" s="93"/>
      <c r="J136" s="93"/>
      <c r="K136" s="81"/>
    </row>
    <row r="137" spans="1:11" ht="18" hidden="1" customHeight="1" x14ac:dyDescent="0.25">
      <c r="A137" s="1"/>
      <c r="B137" s="1"/>
      <c r="C137" s="1"/>
      <c r="D137" s="1"/>
      <c r="E137" s="1"/>
      <c r="F137" s="1"/>
      <c r="G137" s="1"/>
      <c r="H137" s="1"/>
      <c r="I137" s="1"/>
      <c r="J137" s="1"/>
      <c r="K137" s="1"/>
    </row>
    <row r="138" spans="1:11" ht="18" hidden="1" customHeight="1" x14ac:dyDescent="0.25"/>
    <row r="139" spans="1:11" ht="18" hidden="1" customHeight="1" x14ac:dyDescent="0.25"/>
    <row r="140" spans="1:11" ht="18" hidden="1" customHeight="1" x14ac:dyDescent="0.25"/>
    <row r="141" spans="1:11" ht="18" hidden="1" customHeight="1" x14ac:dyDescent="0.25"/>
    <row r="142" spans="1:11" ht="18" hidden="1" customHeight="1" x14ac:dyDescent="0.25">
      <c r="F142" s="105">
        <v>0</v>
      </c>
    </row>
    <row r="143" spans="1:11" ht="18" customHeight="1" x14ac:dyDescent="0.25"/>
  </sheetData>
  <sheetProtection formatCells="0" formatColumns="0" formatRows="0" sort="0" autoFilter="0"/>
  <protectedRanges>
    <protectedRange password="CA1C" sqref="E9:I15 E18:I24" name="GeneralInfo"/>
    <protectedRange password="CA1C" sqref="D47:D48 F41:F43 I41:I43" name="GeneralInfo_1"/>
    <protectedRange password="CA1C" sqref="F47:F48" name="GeneralInfo_1_1"/>
  </protectedRanges>
  <mergeCells count="122">
    <mergeCell ref="E97:G97"/>
    <mergeCell ref="E118:G118"/>
    <mergeCell ref="E119:G119"/>
    <mergeCell ref="E120:G120"/>
    <mergeCell ref="E123:G123"/>
    <mergeCell ref="E124:G124"/>
    <mergeCell ref="E113:G113"/>
    <mergeCell ref="E114:G114"/>
    <mergeCell ref="E115:G115"/>
    <mergeCell ref="E116:G116"/>
    <mergeCell ref="E117:G117"/>
    <mergeCell ref="E111:G111"/>
    <mergeCell ref="E112:G112"/>
    <mergeCell ref="E98:G98"/>
    <mergeCell ref="E99:G99"/>
    <mergeCell ref="E100:G100"/>
    <mergeCell ref="E103:G103"/>
    <mergeCell ref="E104:G104"/>
    <mergeCell ref="E105:G105"/>
    <mergeCell ref="E106:G106"/>
    <mergeCell ref="E107:G107"/>
    <mergeCell ref="E108:G108"/>
    <mergeCell ref="E130:G130"/>
    <mergeCell ref="E131:G131"/>
    <mergeCell ref="E132:G132"/>
    <mergeCell ref="E133:G133"/>
    <mergeCell ref="E134:G134"/>
    <mergeCell ref="E125:G125"/>
    <mergeCell ref="E126:G126"/>
    <mergeCell ref="E127:G127"/>
    <mergeCell ref="E128:G128"/>
    <mergeCell ref="E129:G129"/>
    <mergeCell ref="D92:I92"/>
    <mergeCell ref="D94:D95"/>
    <mergeCell ref="D3:E3"/>
    <mergeCell ref="D5:E5"/>
    <mergeCell ref="D41:E41"/>
    <mergeCell ref="D9:E9"/>
    <mergeCell ref="D10:E10"/>
    <mergeCell ref="D11:E11"/>
    <mergeCell ref="D12:E12"/>
    <mergeCell ref="D13:E13"/>
    <mergeCell ref="D14:E14"/>
    <mergeCell ref="D15:E15"/>
    <mergeCell ref="D18:E18"/>
    <mergeCell ref="D19:E19"/>
    <mergeCell ref="D20:E20"/>
    <mergeCell ref="D34:I34"/>
    <mergeCell ref="F40:G40"/>
    <mergeCell ref="D32:I32"/>
    <mergeCell ref="D36:I36"/>
    <mergeCell ref="F24:I24"/>
    <mergeCell ref="H94:J95"/>
    <mergeCell ref="E94:G95"/>
    <mergeCell ref="D38:I38"/>
    <mergeCell ref="H26:I26"/>
    <mergeCell ref="D7:I7"/>
    <mergeCell ref="D21:E21"/>
    <mergeCell ref="D22:E22"/>
    <mergeCell ref="D23:E23"/>
    <mergeCell ref="D24:E24"/>
    <mergeCell ref="D8:I8"/>
    <mergeCell ref="D17:I17"/>
    <mergeCell ref="F9:I9"/>
    <mergeCell ref="F10:I10"/>
    <mergeCell ref="F11:I11"/>
    <mergeCell ref="F12:I12"/>
    <mergeCell ref="F13:I13"/>
    <mergeCell ref="F14:I14"/>
    <mergeCell ref="F15:I15"/>
    <mergeCell ref="F18:I18"/>
    <mergeCell ref="F19:I19"/>
    <mergeCell ref="F20:I20"/>
    <mergeCell ref="F21:I21"/>
    <mergeCell ref="F22:I22"/>
    <mergeCell ref="F23:I23"/>
    <mergeCell ref="H40:J40"/>
    <mergeCell ref="H41:J41"/>
    <mergeCell ref="H42:J42"/>
    <mergeCell ref="D43:E43"/>
    <mergeCell ref="F43:G43"/>
    <mergeCell ref="H43:J43"/>
    <mergeCell ref="F41:G41"/>
    <mergeCell ref="F42:G42"/>
    <mergeCell ref="D42:E42"/>
    <mergeCell ref="E82:F82"/>
    <mergeCell ref="E83:F83"/>
    <mergeCell ref="E70:F70"/>
    <mergeCell ref="E73:F73"/>
    <mergeCell ref="E74:F74"/>
    <mergeCell ref="E75:F75"/>
    <mergeCell ref="E76:F76"/>
    <mergeCell ref="E89:F89"/>
    <mergeCell ref="E90:F90"/>
    <mergeCell ref="E84:F84"/>
    <mergeCell ref="E85:F85"/>
    <mergeCell ref="E86:F86"/>
    <mergeCell ref="E87:F87"/>
    <mergeCell ref="E88:F88"/>
    <mergeCell ref="E59:F59"/>
    <mergeCell ref="E60:F60"/>
    <mergeCell ref="E61:F61"/>
    <mergeCell ref="D48:E48"/>
    <mergeCell ref="F47:G47"/>
    <mergeCell ref="F48:G48"/>
    <mergeCell ref="D47:E47"/>
    <mergeCell ref="E78:F78"/>
    <mergeCell ref="E81:F81"/>
    <mergeCell ref="E65:F65"/>
    <mergeCell ref="D52:I52"/>
    <mergeCell ref="E62:F62"/>
    <mergeCell ref="D54:D55"/>
    <mergeCell ref="G54:G55"/>
    <mergeCell ref="E54:F55"/>
    <mergeCell ref="E57:F57"/>
    <mergeCell ref="H54:J55"/>
    <mergeCell ref="E66:F66"/>
    <mergeCell ref="E67:F67"/>
    <mergeCell ref="E68:F68"/>
    <mergeCell ref="E69:F69"/>
    <mergeCell ref="E77:F77"/>
    <mergeCell ref="E58:F58"/>
  </mergeCells>
  <conditionalFormatting sqref="H57:H62">
    <cfRule type="expression" dxfId="354" priority="51">
      <formula>OR(AND(H57=0,H57&lt;&gt;"",I57&lt;&gt;"Z",I57&lt;&gt;""),AND(H57&gt;0,H57&lt;&gt;"",AND(I57&lt;&gt;"W",I57&lt;&gt;"U"),I57&lt;&gt;""),AND(H57="",OR(I57="W",I57="U")))</formula>
    </cfRule>
  </conditionalFormatting>
  <conditionalFormatting sqref="I57:I62">
    <cfRule type="expression" dxfId="353" priority="50">
      <formula>OR(AND(H57=0,H57&lt;&gt;"",I57&lt;&gt;"Z",I57&lt;&gt;""),AND(H57&gt;0,H57&lt;&gt;"",AND(I57&lt;&gt;"W",I57&lt;&gt;"U"),I57&lt;&gt;""),AND(H57="",OR(I57="W",I57="U")))</formula>
    </cfRule>
  </conditionalFormatting>
  <conditionalFormatting sqref="J57:J62">
    <cfRule type="expression" dxfId="352" priority="49">
      <formula xml:space="preserve"> AND(OR(I57="X",I57="U",I57="W"),J57="")</formula>
    </cfRule>
  </conditionalFormatting>
  <conditionalFormatting sqref="H58:H62">
    <cfRule type="expression" dxfId="351" priority="48">
      <formula>OR(AND(H58=0,H58&lt;&gt;"",I58&lt;&gt;"Z",I58&lt;&gt;""),AND(H58&gt;0,H58&lt;&gt;"",AND(I58&lt;&gt;"W",I58&lt;&gt;"U"),I58&lt;&gt;""),AND(H58="",OR(I58="W",I58="U")))</formula>
    </cfRule>
  </conditionalFormatting>
  <conditionalFormatting sqref="I58:I62">
    <cfRule type="expression" dxfId="350" priority="47">
      <formula>OR(AND(H58=0,H58&lt;&gt;"",I58&lt;&gt;"Z",I58&lt;&gt;""),AND(H58&gt;0,H58&lt;&gt;"",AND(I58&lt;&gt;"W",I58&lt;&gt;"U"),I58&lt;&gt;""),AND(H58="",OR(I58="W",I58="U")))</formula>
    </cfRule>
  </conditionalFormatting>
  <conditionalFormatting sqref="J58:J62">
    <cfRule type="expression" dxfId="349" priority="46">
      <formula xml:space="preserve"> AND(OR(I58="X",I58="U",I58="W"),J58="")</formula>
    </cfRule>
  </conditionalFormatting>
  <conditionalFormatting sqref="H65:H70">
    <cfRule type="expression" dxfId="348" priority="21">
      <formula>OR(AND(H65=0,H65&lt;&gt;"",I65&lt;&gt;"Z",I65&lt;&gt;""),AND(H65&gt;0,H65&lt;&gt;"",AND(I65&lt;&gt;"W",I65&lt;&gt;"U"),I65&lt;&gt;""),AND(H65="",OR(I65="W",I65="U")))</formula>
    </cfRule>
  </conditionalFormatting>
  <conditionalFormatting sqref="I65:I70">
    <cfRule type="expression" dxfId="347" priority="20">
      <formula>OR(AND(H65=0,H65&lt;&gt;"",I65&lt;&gt;"Z",I65&lt;&gt;""),AND(H65&gt;0,H65&lt;&gt;"",AND(I65&lt;&gt;"W",I65&lt;&gt;"U"),I65&lt;&gt;""),AND(H65="",OR(I65="W",I65="U")))</formula>
    </cfRule>
  </conditionalFormatting>
  <conditionalFormatting sqref="J65:J70">
    <cfRule type="expression" dxfId="346" priority="19">
      <formula xml:space="preserve"> AND(OR(I65="X",I65="U",I65="W"),J65="")</formula>
    </cfRule>
  </conditionalFormatting>
  <conditionalFormatting sqref="H73:H78">
    <cfRule type="expression" dxfId="345" priority="18">
      <formula>OR(AND(H73=0,H73&lt;&gt;"",I73&lt;&gt;"Z",I73&lt;&gt;""),AND(H73&gt;0,H73&lt;&gt;"",AND(I73&lt;&gt;"W",I73&lt;&gt;"U"),I73&lt;&gt;""),AND(H73="",OR(I73="W",I73="U")))</formula>
    </cfRule>
  </conditionalFormatting>
  <conditionalFormatting sqref="I73:I78">
    <cfRule type="expression" dxfId="344" priority="17">
      <formula>OR(AND(H73=0,H73&lt;&gt;"",I73&lt;&gt;"Z",I73&lt;&gt;""),AND(H73&gt;0,H73&lt;&gt;"",AND(I73&lt;&gt;"W",I73&lt;&gt;"U"),I73&lt;&gt;""),AND(H73="",OR(I73="W",I73="U")))</formula>
    </cfRule>
  </conditionalFormatting>
  <conditionalFormatting sqref="J73:J78">
    <cfRule type="expression" dxfId="343" priority="16">
      <formula xml:space="preserve"> AND(OR(I73="X",I73="U",I73="W"),J73="")</formula>
    </cfRule>
  </conditionalFormatting>
  <conditionalFormatting sqref="H81:H90">
    <cfRule type="expression" dxfId="342" priority="15">
      <formula>OR(AND(H81=0,H81&lt;&gt;"",I81&lt;&gt;"Z",I81&lt;&gt;""),AND(H81&gt;0,H81&lt;&gt;"",AND(I81&lt;&gt;"W",I81&lt;&gt;"U"),I81&lt;&gt;""),AND(H81="",OR(I81="W",I81="U")))</formula>
    </cfRule>
  </conditionalFormatting>
  <conditionalFormatting sqref="I81:I90">
    <cfRule type="expression" dxfId="341" priority="14">
      <formula>OR(AND(H81=0,H81&lt;&gt;"",I81&lt;&gt;"Z",I81&lt;&gt;""),AND(H81&gt;0,H81&lt;&gt;"",AND(I81&lt;&gt;"W",I81&lt;&gt;"U"),I81&lt;&gt;""),AND(H81="",OR(I81="W",I81="U")))</formula>
    </cfRule>
  </conditionalFormatting>
  <conditionalFormatting sqref="J81:J90">
    <cfRule type="expression" dxfId="340" priority="13">
      <formula xml:space="preserve"> AND(OR(I81="X",I81="U",I81="W"),J81="")</formula>
    </cfRule>
  </conditionalFormatting>
  <conditionalFormatting sqref="H97:H100">
    <cfRule type="expression" dxfId="339" priority="12">
      <formula>OR(AND(H97=0,H97&lt;&gt;"",I97&lt;&gt;"Z",I97&lt;&gt;""),AND(H97&gt;0,H97&lt;&gt;"",AND(I97&lt;&gt;"W",I97&lt;&gt;"U"),I97&lt;&gt;""),AND(H97="",OR(I97="W",I97="U")))</formula>
    </cfRule>
  </conditionalFormatting>
  <conditionalFormatting sqref="I97:I100">
    <cfRule type="expression" dxfId="338" priority="11">
      <formula>OR(AND(H97=0,H97&lt;&gt;"",I97&lt;&gt;"Z",I97&lt;&gt;""),AND(H97&gt;0,H97&lt;&gt;"",AND(I97&lt;&gt;"W",I97&lt;&gt;"U"),I97&lt;&gt;""),AND(H97="",OR(I97="W",I97="U")))</formula>
    </cfRule>
  </conditionalFormatting>
  <conditionalFormatting sqref="J97:J100">
    <cfRule type="expression" dxfId="337" priority="10">
      <formula xml:space="preserve"> AND(OR(I97="X",I97="U",I97="W"),J97="")</formula>
    </cfRule>
  </conditionalFormatting>
  <conditionalFormatting sqref="H103:H108">
    <cfRule type="expression" dxfId="336" priority="9">
      <formula>OR(AND(H103=0,H103&lt;&gt;"",I103&lt;&gt;"Z",I103&lt;&gt;""),AND(H103&gt;0,H103&lt;&gt;"",AND(I103&lt;&gt;"W",I103&lt;&gt;"U"),I103&lt;&gt;""),AND(H103="",OR(I103="W",I103="U")))</formula>
    </cfRule>
  </conditionalFormatting>
  <conditionalFormatting sqref="I103:I108">
    <cfRule type="expression" dxfId="335" priority="8">
      <formula>OR(AND(H103=0,H103&lt;&gt;"",I103&lt;&gt;"Z",I103&lt;&gt;""),AND(H103&gt;0,H103&lt;&gt;"",AND(I103&lt;&gt;"W",I103&lt;&gt;"U"),I103&lt;&gt;""),AND(H103="",OR(I103="W",I103="U")))</formula>
    </cfRule>
  </conditionalFormatting>
  <conditionalFormatting sqref="J103:J108">
    <cfRule type="expression" dxfId="334" priority="7">
      <formula xml:space="preserve"> AND(OR(I103="X",I103="U",I103="W"),J103="")</formula>
    </cfRule>
  </conditionalFormatting>
  <conditionalFormatting sqref="H111:H120">
    <cfRule type="expression" dxfId="333" priority="6">
      <formula>OR(AND(H111=0,H111&lt;&gt;"",I111&lt;&gt;"Z",I111&lt;&gt;""),AND(H111&gt;0,H111&lt;&gt;"",AND(I111&lt;&gt;"W",I111&lt;&gt;"U"),I111&lt;&gt;""),AND(H111="",OR(I111="W",I111="U")))</formula>
    </cfRule>
  </conditionalFormatting>
  <conditionalFormatting sqref="I111:I120">
    <cfRule type="expression" dxfId="332" priority="5">
      <formula>OR(AND(H111=0,H111&lt;&gt;"",I111&lt;&gt;"Z",I111&lt;&gt;""),AND(H111&gt;0,H111&lt;&gt;"",AND(I111&lt;&gt;"W",I111&lt;&gt;"U"),I111&lt;&gt;""),AND(H111="",OR(I111="W",I111="U")))</formula>
    </cfRule>
  </conditionalFormatting>
  <conditionalFormatting sqref="J111:J120">
    <cfRule type="expression" dxfId="331" priority="4">
      <formula xml:space="preserve"> AND(OR(I111="X",I111="U",I111="W"),J111="")</formula>
    </cfRule>
  </conditionalFormatting>
  <conditionalFormatting sqref="H123:H134">
    <cfRule type="expression" dxfId="330" priority="3">
      <formula>OR(AND(H123=0,H123&lt;&gt;"",I123&lt;&gt;"Z",I123&lt;&gt;""),AND(H123&gt;0,H123&lt;&gt;"",AND(I123&lt;&gt;"W",I123&lt;&gt;"U"),I123&lt;&gt;""),AND(H123="",OR(I123="W",I123="U")))</formula>
    </cfRule>
  </conditionalFormatting>
  <conditionalFormatting sqref="I123:I134">
    <cfRule type="expression" dxfId="329" priority="2">
      <formula>OR(AND(H123=0,H123&lt;&gt;"",I123&lt;&gt;"Z",I123&lt;&gt;""),AND(H123&gt;0,H123&lt;&gt;"",AND(I123&lt;&gt;"W",I123&lt;&gt;"U"),I123&lt;&gt;""),AND(H123="",OR(I123="W",I123="U")))</formula>
    </cfRule>
  </conditionalFormatting>
  <conditionalFormatting sqref="J123:J134">
    <cfRule type="expression" dxfId="328" priority="1">
      <formula xml:space="preserve"> AND(OR(I123="X",I123="U",I123="W"),J123="")</formula>
    </cfRule>
  </conditionalFormatting>
  <dataValidations count="7">
    <dataValidation allowBlank="1" showInputMessage="1" showErrorMessage="1" sqref="A1:B2 D42:D43"/>
    <dataValidation type="textLength" allowBlank="1" showInputMessage="1" showErrorMessage="1" errorTitle="Invalid input" error="The length of the text should be between 2 and 500 characters" sqref="E10:E15 E19:E24">
      <formula1>2</formula1>
      <formula2>500</formula2>
    </dataValidation>
    <dataValidation type="textLength" allowBlank="1" showInputMessage="1" showErrorMessage="1" errorTitle="Entrée non valide" error="La longueur du texte devrait être comprise entre 2 et 500 caractères" sqref="F9:F15 J123:J134 F18:F24 D32:I32 J111:J120 J57:J62 J65:J70 J73:J78 J81:J90 J97:J100 J103:J108 D36:I36 H41:J43">
      <formula1>2</formula1>
      <formula2>500</formula2>
    </dataValidation>
    <dataValidation type="whole" allowBlank="1" showInputMessage="1" showErrorMessage="1" errorTitle="Entrée non valide" error="Veuillez entrer l'année de référence des données (AAAA)" sqref="H26:I26">
      <formula1>1990</formula1>
      <formula2>2020</formula2>
    </dataValidation>
    <dataValidation type="whole" allowBlank="1" showInputMessage="1" showErrorMessage="1" errorTitle="Entrée non valide" error="Veuillez entrer un nombre entier" sqref="F47:G48">
      <formula1>0</formula1>
      <formula2>2000000000</formula2>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I111:I120 I57:I62 I65:I70 I73:I78 I81:I90 I97:I100 I103:I108 I123:I134">
      <formula1>"M,Q,U,W,X,Z"</formula1>
    </dataValidation>
    <dataValidation type="decimal" allowBlank="1" showInputMessage="1" showErrorMessage="1" errorTitle="Entrée non valide" error="Veuillez entrer un chiffre entre 0 et 100" sqref="H57:H62 H65:H70 H73:H78 H81:H90 H97:H100 H103:H108 H111:H120 H123:H134">
      <formula1>0</formula1>
      <formula2>1</formula2>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1200" verticalDpi="1200" r:id="rId1"/>
  <headerFooter>
    <oddFooter>&amp;C&amp;P&amp;R&amp;F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702" r:id="rId4" name="Group Box 6">
              <controlPr defaultSize="0" autoFill="0" autoPict="0">
                <anchor moveWithCells="1">
                  <from>
                    <xdr:col>5</xdr:col>
                    <xdr:colOff>0</xdr:colOff>
                    <xdr:row>52</xdr:row>
                    <xdr:rowOff>0</xdr:rowOff>
                  </from>
                  <to>
                    <xdr:col>12</xdr:col>
                    <xdr:colOff>409575</xdr:colOff>
                    <xdr:row>53</xdr:row>
                    <xdr:rowOff>95250</xdr:rowOff>
                  </to>
                </anchor>
              </controlPr>
            </control>
          </mc:Choice>
        </mc:AlternateContent>
        <mc:AlternateContent xmlns:mc="http://schemas.openxmlformats.org/markup-compatibility/2006">
          <mc:Choice Requires="x14">
            <control shapeId="29705" r:id="rId5" name="Group Box 9">
              <controlPr defaultSize="0" autoFill="0" autoPict="0">
                <anchor moveWithCells="1">
                  <from>
                    <xdr:col>5</xdr:col>
                    <xdr:colOff>0</xdr:colOff>
                    <xdr:row>52</xdr:row>
                    <xdr:rowOff>0</xdr:rowOff>
                  </from>
                  <to>
                    <xdr:col>11</xdr:col>
                    <xdr:colOff>314325</xdr:colOff>
                    <xdr:row>53</xdr:row>
                    <xdr:rowOff>104775</xdr:rowOff>
                  </to>
                </anchor>
              </controlPr>
            </control>
          </mc:Choice>
        </mc:AlternateContent>
        <mc:AlternateContent xmlns:mc="http://schemas.openxmlformats.org/markup-compatibility/2006">
          <mc:Choice Requires="x14">
            <control shapeId="29707" r:id="rId6" name="Drop Down 11">
              <controlPr defaultSize="0" autoLine="0" autoPict="0">
                <anchor moveWithCells="1">
                  <from>
                    <xdr:col>5</xdr:col>
                    <xdr:colOff>9525</xdr:colOff>
                    <xdr:row>4</xdr:row>
                    <xdr:rowOff>0</xdr:rowOff>
                  </from>
                  <to>
                    <xdr:col>8</xdr:col>
                    <xdr:colOff>28575</xdr:colOff>
                    <xdr:row>5</xdr:row>
                    <xdr:rowOff>0</xdr:rowOff>
                  </to>
                </anchor>
              </controlPr>
            </control>
          </mc:Choice>
        </mc:AlternateContent>
        <mc:AlternateContent xmlns:mc="http://schemas.openxmlformats.org/markup-compatibility/2006">
          <mc:Choice Requires="x14">
            <control shapeId="29708" r:id="rId7" name="Option Button 12">
              <controlPr defaultSize="0" autoFill="0" autoLine="0" autoPict="0">
                <anchor moveWithCells="1">
                  <from>
                    <xdr:col>3</xdr:col>
                    <xdr:colOff>238125</xdr:colOff>
                    <xdr:row>28</xdr:row>
                    <xdr:rowOff>161925</xdr:rowOff>
                  </from>
                  <to>
                    <xdr:col>4</xdr:col>
                    <xdr:colOff>1285875</xdr:colOff>
                    <xdr:row>29</xdr:row>
                    <xdr:rowOff>114300</xdr:rowOff>
                  </to>
                </anchor>
              </controlPr>
            </control>
          </mc:Choice>
        </mc:AlternateContent>
        <mc:AlternateContent xmlns:mc="http://schemas.openxmlformats.org/markup-compatibility/2006">
          <mc:Choice Requires="x14">
            <control shapeId="29710" r:id="rId8" name="Option Button 14">
              <controlPr defaultSize="0" autoFill="0" autoLine="0" autoPict="0">
                <anchor moveWithCells="1">
                  <from>
                    <xdr:col>3</xdr:col>
                    <xdr:colOff>238125</xdr:colOff>
                    <xdr:row>30</xdr:row>
                    <xdr:rowOff>47625</xdr:rowOff>
                  </from>
                  <to>
                    <xdr:col>4</xdr:col>
                    <xdr:colOff>2114550</xdr:colOff>
                    <xdr:row>30</xdr:row>
                    <xdr:rowOff>219075</xdr:rowOff>
                  </to>
                </anchor>
              </controlPr>
            </control>
          </mc:Choice>
        </mc:AlternateContent>
        <mc:AlternateContent xmlns:mc="http://schemas.openxmlformats.org/markup-compatibility/2006">
          <mc:Choice Requires="x14">
            <control shapeId="29712" r:id="rId9" name="Option Button 16">
              <controlPr defaultSize="0" autoFill="0" autoLine="0" autoPict="0">
                <anchor moveWithCells="1">
                  <from>
                    <xdr:col>3</xdr:col>
                    <xdr:colOff>257175</xdr:colOff>
                    <xdr:row>30</xdr:row>
                    <xdr:rowOff>390525</xdr:rowOff>
                  </from>
                  <to>
                    <xdr:col>4</xdr:col>
                    <xdr:colOff>1571625</xdr:colOff>
                    <xdr:row>30</xdr:row>
                    <xdr:rowOff>561975</xdr:rowOff>
                  </to>
                </anchor>
              </controlPr>
            </control>
          </mc:Choice>
        </mc:AlternateContent>
        <mc:AlternateContent xmlns:mc="http://schemas.openxmlformats.org/markup-compatibility/2006">
          <mc:Choice Requires="x14">
            <control shapeId="29713" r:id="rId10" name="Group Box 17">
              <controlPr defaultSize="0" autoFill="0" autoPict="0">
                <anchor moveWithCells="1">
                  <from>
                    <xdr:col>4</xdr:col>
                    <xdr:colOff>0</xdr:colOff>
                    <xdr:row>26</xdr:row>
                    <xdr:rowOff>133350</xdr:rowOff>
                  </from>
                  <to>
                    <xdr:col>4</xdr:col>
                    <xdr:colOff>3752850</xdr:colOff>
                    <xdr:row>28</xdr:row>
                    <xdr:rowOff>0</xdr:rowOff>
                  </to>
                </anchor>
              </controlPr>
            </control>
          </mc:Choice>
        </mc:AlternateContent>
        <mc:AlternateContent xmlns:mc="http://schemas.openxmlformats.org/markup-compatibility/2006">
          <mc:Choice Requires="x14">
            <control shapeId="29716" r:id="rId11" name="Group Box 20">
              <controlPr defaultSize="0" autoFill="0" autoPict="0">
                <anchor moveWithCells="1">
                  <from>
                    <xdr:col>4</xdr:col>
                    <xdr:colOff>0</xdr:colOff>
                    <xdr:row>52</xdr:row>
                    <xdr:rowOff>0</xdr:rowOff>
                  </from>
                  <to>
                    <xdr:col>4</xdr:col>
                    <xdr:colOff>2886075</xdr:colOff>
                    <xdr:row>53</xdr:row>
                    <xdr:rowOff>104775</xdr:rowOff>
                  </to>
                </anchor>
              </controlPr>
            </control>
          </mc:Choice>
        </mc:AlternateContent>
        <mc:AlternateContent xmlns:mc="http://schemas.openxmlformats.org/markup-compatibility/2006">
          <mc:Choice Requires="x14">
            <control shapeId="29723" r:id="rId12" name="Group Box 27">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25" r:id="rId13" name="Group Box 29">
              <controlPr defaultSize="0" autoFill="0" autoPict="0">
                <anchor moveWithCells="1">
                  <from>
                    <xdr:col>4</xdr:col>
                    <xdr:colOff>0</xdr:colOff>
                    <xdr:row>40</xdr:row>
                    <xdr:rowOff>0</xdr:rowOff>
                  </from>
                  <to>
                    <xdr:col>5</xdr:col>
                    <xdr:colOff>1190625</xdr:colOff>
                    <xdr:row>41</xdr:row>
                    <xdr:rowOff>66675</xdr:rowOff>
                  </to>
                </anchor>
              </controlPr>
            </control>
          </mc:Choice>
        </mc:AlternateContent>
        <mc:AlternateContent xmlns:mc="http://schemas.openxmlformats.org/markup-compatibility/2006">
          <mc:Choice Requires="x14">
            <control shapeId="29726" r:id="rId14" name="Group Box 30">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27" r:id="rId15" name="Group Box 31">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28" r:id="rId16" name="Group Box 32">
              <controlPr defaultSize="0" autoFill="0" autoPict="0">
                <anchor moveWithCells="1">
                  <from>
                    <xdr:col>6</xdr:col>
                    <xdr:colOff>0</xdr:colOff>
                    <xdr:row>40</xdr:row>
                    <xdr:rowOff>0</xdr:rowOff>
                  </from>
                  <to>
                    <xdr:col>15</xdr:col>
                    <xdr:colOff>219075</xdr:colOff>
                    <xdr:row>41</xdr:row>
                    <xdr:rowOff>66675</xdr:rowOff>
                  </to>
                </anchor>
              </controlPr>
            </control>
          </mc:Choice>
        </mc:AlternateContent>
        <mc:AlternateContent xmlns:mc="http://schemas.openxmlformats.org/markup-compatibility/2006">
          <mc:Choice Requires="x14">
            <control shapeId="29729" r:id="rId17" name="Group Box 33">
              <controlPr defaultSize="0" autoFill="0" autoPict="0">
                <anchor moveWithCells="1">
                  <from>
                    <xdr:col>6</xdr:col>
                    <xdr:colOff>0</xdr:colOff>
                    <xdr:row>41</xdr:row>
                    <xdr:rowOff>0</xdr:rowOff>
                  </from>
                  <to>
                    <xdr:col>15</xdr:col>
                    <xdr:colOff>219075</xdr:colOff>
                    <xdr:row>42</xdr:row>
                    <xdr:rowOff>66675</xdr:rowOff>
                  </to>
                </anchor>
              </controlPr>
            </control>
          </mc:Choice>
        </mc:AlternateContent>
        <mc:AlternateContent xmlns:mc="http://schemas.openxmlformats.org/markup-compatibility/2006">
          <mc:Choice Requires="x14">
            <control shapeId="29730" r:id="rId18" name="Group Box 34">
              <controlPr defaultSize="0" autoFill="0" autoPict="0">
                <anchor moveWithCells="1">
                  <from>
                    <xdr:col>6</xdr:col>
                    <xdr:colOff>0</xdr:colOff>
                    <xdr:row>43</xdr:row>
                    <xdr:rowOff>0</xdr:rowOff>
                  </from>
                  <to>
                    <xdr:col>15</xdr:col>
                    <xdr:colOff>219075</xdr:colOff>
                    <xdr:row>44</xdr:row>
                    <xdr:rowOff>104775</xdr:rowOff>
                  </to>
                </anchor>
              </controlPr>
            </control>
          </mc:Choice>
        </mc:AlternateContent>
        <mc:AlternateContent xmlns:mc="http://schemas.openxmlformats.org/markup-compatibility/2006">
          <mc:Choice Requires="x14">
            <control shapeId="29731" r:id="rId19" name="Group Box 35">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32" r:id="rId20" name="Group Box 36">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33" r:id="rId21" name="Group Box 37">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34" r:id="rId22" name="Group Box 38">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36" r:id="rId23" name="Group Box 40">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37" r:id="rId24" name="Group Box 41">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38" r:id="rId25" name="Group Box 42">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39" r:id="rId26" name="Group Box 43">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0" r:id="rId27" name="Group Box 44">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1" r:id="rId28" name="Group Box 45">
              <controlPr defaultSize="0" autoFill="0" autoPict="0">
                <anchor moveWithCells="1">
                  <from>
                    <xdr:col>6</xdr:col>
                    <xdr:colOff>0</xdr:colOff>
                    <xdr:row>43</xdr:row>
                    <xdr:rowOff>0</xdr:rowOff>
                  </from>
                  <to>
                    <xdr:col>15</xdr:col>
                    <xdr:colOff>219075</xdr:colOff>
                    <xdr:row>44</xdr:row>
                    <xdr:rowOff>104775</xdr:rowOff>
                  </to>
                </anchor>
              </controlPr>
            </control>
          </mc:Choice>
        </mc:AlternateContent>
        <mc:AlternateContent xmlns:mc="http://schemas.openxmlformats.org/markup-compatibility/2006">
          <mc:Choice Requires="x14">
            <control shapeId="29742" r:id="rId29" name="Group Box 46">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3" r:id="rId30" name="Group Box 47">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4" r:id="rId31" name="Group Box 48">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5" r:id="rId32" name="Group Box 49">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46" r:id="rId33" name="Group Box 50">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47" r:id="rId34" name="Group Box 51">
              <controlPr defaultSize="0" autoFill="0" autoPict="0">
                <anchor moveWithCells="1">
                  <from>
                    <xdr:col>6</xdr:col>
                    <xdr:colOff>0</xdr:colOff>
                    <xdr:row>42</xdr:row>
                    <xdr:rowOff>0</xdr:rowOff>
                  </from>
                  <to>
                    <xdr:col>15</xdr:col>
                    <xdr:colOff>219075</xdr:colOff>
                    <xdr:row>43</xdr:row>
                    <xdr:rowOff>66675</xdr:rowOff>
                  </to>
                </anchor>
              </controlPr>
            </control>
          </mc:Choice>
        </mc:AlternateContent>
        <mc:AlternateContent xmlns:mc="http://schemas.openxmlformats.org/markup-compatibility/2006">
          <mc:Choice Requires="x14">
            <control shapeId="29748" r:id="rId35" name="Group Box 52">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49" r:id="rId36" name="Group Box 53">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50" r:id="rId37" name="Group Box 54">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51" r:id="rId38" name="Group Box 55">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52" r:id="rId39" name="Group Box 56">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3" r:id="rId40" name="Group Box 57">
              <controlPr defaultSize="0" autoFill="0" autoPict="0">
                <anchor moveWithCells="1">
                  <from>
                    <xdr:col>6</xdr:col>
                    <xdr:colOff>0</xdr:colOff>
                    <xdr:row>41</xdr:row>
                    <xdr:rowOff>0</xdr:rowOff>
                  </from>
                  <to>
                    <xdr:col>15</xdr:col>
                    <xdr:colOff>219075</xdr:colOff>
                    <xdr:row>42</xdr:row>
                    <xdr:rowOff>66675</xdr:rowOff>
                  </to>
                </anchor>
              </controlPr>
            </control>
          </mc:Choice>
        </mc:AlternateContent>
        <mc:AlternateContent xmlns:mc="http://schemas.openxmlformats.org/markup-compatibility/2006">
          <mc:Choice Requires="x14">
            <control shapeId="29754" r:id="rId41" name="Group Box 58">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5" r:id="rId42" name="Group Box 59">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6" r:id="rId43" name="Group Box 60">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7" r:id="rId44" name="Group Box 61">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59" r:id="rId45" name="Group Box 63">
              <controlPr defaultSize="0" autoFill="0" autoPict="0">
                <anchor moveWithCells="1">
                  <from>
                    <xdr:col>4</xdr:col>
                    <xdr:colOff>0</xdr:colOff>
                    <xdr:row>41</xdr:row>
                    <xdr:rowOff>0</xdr:rowOff>
                  </from>
                  <to>
                    <xdr:col>5</xdr:col>
                    <xdr:colOff>1190625</xdr:colOff>
                    <xdr:row>42</xdr:row>
                    <xdr:rowOff>66675</xdr:rowOff>
                  </to>
                </anchor>
              </controlPr>
            </control>
          </mc:Choice>
        </mc:AlternateContent>
        <mc:AlternateContent xmlns:mc="http://schemas.openxmlformats.org/markup-compatibility/2006">
          <mc:Choice Requires="x14">
            <control shapeId="29760" r:id="rId46" name="Group Box 64">
              <controlPr defaultSize="0" autoFill="0" autoPict="0">
                <anchor moveWithCells="1">
                  <from>
                    <xdr:col>4</xdr:col>
                    <xdr:colOff>0</xdr:colOff>
                    <xdr:row>42</xdr:row>
                    <xdr:rowOff>0</xdr:rowOff>
                  </from>
                  <to>
                    <xdr:col>5</xdr:col>
                    <xdr:colOff>1190625</xdr:colOff>
                    <xdr:row>43</xdr:row>
                    <xdr:rowOff>66675</xdr:rowOff>
                  </to>
                </anchor>
              </controlPr>
            </control>
          </mc:Choice>
        </mc:AlternateContent>
        <mc:AlternateContent xmlns:mc="http://schemas.openxmlformats.org/markup-compatibility/2006">
          <mc:Choice Requires="x14">
            <control shapeId="29761" r:id="rId47" name="Group Box 65">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mc:AlternateContent xmlns:mc="http://schemas.openxmlformats.org/markup-compatibility/2006">
          <mc:Choice Requires="x14">
            <control shapeId="29762" r:id="rId48" name="Group Box 66">
              <controlPr defaultSize="0" autoFill="0" autoPict="0">
                <anchor moveWithCells="1">
                  <from>
                    <xdr:col>4</xdr:col>
                    <xdr:colOff>0</xdr:colOff>
                    <xdr:row>43</xdr:row>
                    <xdr:rowOff>0</xdr:rowOff>
                  </from>
                  <to>
                    <xdr:col>5</xdr:col>
                    <xdr:colOff>1190625</xdr:colOff>
                    <xdr:row>44</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VAL_Drop_Down_Lists!$I$14:$I$16</xm:f>
          </x14:formula1>
          <xm:sqref>F41:G43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M56"/>
  <sheetViews>
    <sheetView showGridLines="0" zoomScaleNormal="100" zoomScalePageLayoutView="70" workbookViewId="0">
      <pane ySplit="12" topLeftCell="A13" activePane="bottomLeft" state="frozen"/>
      <selection activeCell="C1" sqref="A1:C1048576"/>
      <selection pane="bottomLeft" activeCell="C13" sqref="C13"/>
    </sheetView>
  </sheetViews>
  <sheetFormatPr defaultColWidth="17.7109375" defaultRowHeight="15" x14ac:dyDescent="0.25"/>
  <cols>
    <col min="1" max="1" width="9" style="154" hidden="1" customWidth="1"/>
    <col min="2" max="2" width="13.5703125" style="154" hidden="1" customWidth="1"/>
    <col min="3" max="3" width="3.7109375" style="154" customWidth="1"/>
    <col min="4" max="4" width="24.7109375" style="154" customWidth="1"/>
    <col min="5" max="5" width="31.28515625" style="154" customWidth="1"/>
    <col min="6" max="6" width="24.7109375" style="154" customWidth="1"/>
    <col min="7" max="8" width="6.7109375" style="182" hidden="1" customWidth="1"/>
    <col min="9" max="9" width="7.42578125" style="182" hidden="1" customWidth="1"/>
    <col min="10" max="18" width="6.7109375" style="182" hidden="1" customWidth="1"/>
    <col min="19" max="19" width="9.5703125" style="183" hidden="1" customWidth="1"/>
    <col min="20" max="20" width="12.7109375" style="154" customWidth="1"/>
    <col min="21" max="21" width="2.7109375" style="154" customWidth="1"/>
    <col min="22" max="22" width="5.7109375" style="154" customWidth="1"/>
    <col min="23" max="23" width="12.7109375" style="154" customWidth="1"/>
    <col min="24" max="24" width="2.7109375" style="154" customWidth="1"/>
    <col min="25" max="25" width="5.7109375" style="154" customWidth="1"/>
    <col min="26" max="26" width="12.7109375" style="154" customWidth="1"/>
    <col min="27" max="27" width="2.7109375" style="154" customWidth="1"/>
    <col min="28" max="28" width="5.7109375" style="154" customWidth="1"/>
    <col min="29" max="29" width="12.7109375" style="154" customWidth="1"/>
    <col min="30" max="30" width="2.7109375" style="154" customWidth="1"/>
    <col min="31" max="31" width="5.7109375" style="154" customWidth="1"/>
    <col min="32" max="32" width="3.7109375" style="154" customWidth="1"/>
    <col min="33" max="33" width="17.7109375" style="154"/>
    <col min="34" max="35" width="17.7109375" style="154" customWidth="1"/>
    <col min="36" max="16384" width="17.7109375" style="154"/>
  </cols>
  <sheetData>
    <row r="1" spans="1:65" ht="34.5" customHeight="1" x14ac:dyDescent="0.25">
      <c r="A1" s="148" t="s">
        <v>7</v>
      </c>
      <c r="B1" s="149" t="str">
        <f>VLOOKUP(VAL_Metadata!$B$2,VAL_Drop_Down_Lists!$A$3:$B$213,2,FALSE)</f>
        <v>_X</v>
      </c>
      <c r="C1" s="150"/>
      <c r="D1" s="151" t="s">
        <v>1840</v>
      </c>
      <c r="E1" s="152"/>
      <c r="F1" s="152"/>
      <c r="G1" s="153"/>
      <c r="H1" s="153"/>
      <c r="I1" s="153"/>
      <c r="J1" s="153"/>
      <c r="K1" s="153"/>
      <c r="L1" s="153"/>
      <c r="M1" s="153"/>
      <c r="N1" s="153"/>
      <c r="O1" s="153"/>
      <c r="P1" s="153"/>
      <c r="Q1" s="153"/>
      <c r="R1" s="153"/>
      <c r="S1" s="152"/>
      <c r="T1" s="152"/>
      <c r="U1" s="152"/>
      <c r="V1" s="152"/>
      <c r="W1" s="152"/>
      <c r="X1" s="152"/>
      <c r="Y1" s="152"/>
      <c r="Z1" s="152"/>
      <c r="AA1" s="152"/>
      <c r="AB1" s="152"/>
      <c r="AC1" s="152"/>
      <c r="AD1" s="152"/>
      <c r="AE1" s="152"/>
      <c r="AF1" s="186"/>
      <c r="AY1" s="1"/>
      <c r="AZ1" s="1"/>
      <c r="BA1" s="1"/>
      <c r="BB1" s="1"/>
      <c r="BC1" s="1"/>
      <c r="BD1" s="1"/>
      <c r="BE1" s="1"/>
      <c r="BF1" s="1"/>
      <c r="BG1" s="1"/>
      <c r="BH1" s="1"/>
      <c r="BI1" s="1"/>
      <c r="BJ1" s="1"/>
      <c r="BK1" s="1"/>
      <c r="BL1" s="1"/>
      <c r="BM1" s="1"/>
    </row>
    <row r="2" spans="1:65" ht="3" customHeight="1" x14ac:dyDescent="0.25">
      <c r="A2" s="148" t="s">
        <v>14</v>
      </c>
      <c r="B2" s="243">
        <f>VAL_Metadata!H26</f>
        <v>2015</v>
      </c>
      <c r="C2" s="150"/>
      <c r="D2" s="150"/>
      <c r="E2" s="150"/>
      <c r="F2" s="150"/>
      <c r="G2" s="156"/>
      <c r="H2" s="156"/>
      <c r="I2" s="156"/>
      <c r="J2" s="156"/>
      <c r="K2" s="156"/>
      <c r="L2" s="156"/>
      <c r="M2" s="156"/>
      <c r="N2" s="156"/>
      <c r="O2" s="156"/>
      <c r="P2" s="156"/>
      <c r="Q2" s="156"/>
      <c r="R2" s="156"/>
      <c r="S2" s="150"/>
      <c r="T2" s="150"/>
      <c r="U2" s="150"/>
      <c r="V2" s="150"/>
      <c r="W2" s="150"/>
      <c r="X2" s="150"/>
      <c r="Y2" s="150"/>
      <c r="Z2" s="150"/>
      <c r="AA2" s="150"/>
      <c r="AB2" s="150"/>
      <c r="AC2" s="150"/>
      <c r="AD2" s="150"/>
      <c r="AE2" s="150"/>
      <c r="AF2" s="150"/>
      <c r="AY2" s="1"/>
      <c r="AZ2" s="1"/>
      <c r="BA2" s="1"/>
      <c r="BB2" s="1"/>
      <c r="BC2" s="1"/>
      <c r="BD2" s="1"/>
      <c r="BE2" s="1"/>
      <c r="BF2" s="1"/>
      <c r="BG2" s="1"/>
      <c r="BH2" s="1"/>
      <c r="BI2" s="1"/>
      <c r="BJ2" s="1"/>
      <c r="BK2" s="1"/>
      <c r="BL2" s="1"/>
      <c r="BM2" s="1"/>
    </row>
    <row r="3" spans="1:65" ht="19.5" customHeight="1" x14ac:dyDescent="0.25">
      <c r="C3" s="150"/>
      <c r="D3" s="157" t="s">
        <v>1843</v>
      </c>
      <c r="E3" s="150"/>
      <c r="F3" s="150"/>
      <c r="G3" s="156"/>
      <c r="H3" s="156"/>
      <c r="I3" s="156"/>
      <c r="J3" s="156"/>
      <c r="K3" s="156"/>
      <c r="L3" s="156"/>
      <c r="M3" s="156"/>
      <c r="N3" s="156"/>
      <c r="O3" s="156"/>
      <c r="P3" s="156"/>
      <c r="Q3" s="156"/>
      <c r="R3" s="156"/>
      <c r="S3" s="150"/>
      <c r="T3" s="150"/>
      <c r="U3" s="150"/>
      <c r="V3" s="150"/>
      <c r="W3" s="150"/>
      <c r="X3" s="150"/>
      <c r="Y3" s="150"/>
      <c r="Z3" s="150"/>
      <c r="AA3" s="150"/>
      <c r="AB3" s="150"/>
      <c r="AC3" s="150"/>
      <c r="AD3" s="150"/>
      <c r="AE3" s="150"/>
      <c r="AF3" s="150"/>
      <c r="AY3" s="1"/>
      <c r="AZ3" s="1"/>
      <c r="BA3" s="1"/>
      <c r="BB3" s="1"/>
      <c r="BC3" s="1"/>
      <c r="BD3" s="1"/>
      <c r="BE3" s="1"/>
      <c r="BF3" s="1"/>
      <c r="BG3" s="1"/>
      <c r="BH3" s="1"/>
      <c r="BI3" s="1"/>
      <c r="BJ3" s="1"/>
      <c r="BK3" s="1"/>
      <c r="BL3" s="1"/>
      <c r="BM3" s="1"/>
    </row>
    <row r="4" spans="1:65" ht="3" customHeight="1" x14ac:dyDescent="0.25">
      <c r="C4" s="150"/>
      <c r="D4" s="157"/>
      <c r="E4" s="93"/>
      <c r="F4" s="150"/>
      <c r="G4" s="156"/>
      <c r="H4" s="156"/>
      <c r="I4" s="156"/>
      <c r="J4" s="156"/>
      <c r="K4" s="156"/>
      <c r="L4" s="156"/>
      <c r="M4" s="156"/>
      <c r="N4" s="156"/>
      <c r="O4" s="156"/>
      <c r="P4" s="156"/>
      <c r="Q4" s="156"/>
      <c r="R4" s="156"/>
      <c r="S4" s="150"/>
      <c r="T4" s="150"/>
      <c r="U4" s="150"/>
      <c r="V4" s="150"/>
      <c r="W4" s="150"/>
      <c r="X4" s="150"/>
      <c r="Y4" s="150"/>
      <c r="Z4" s="150"/>
      <c r="AA4" s="150"/>
      <c r="AB4" s="150"/>
      <c r="AC4" s="150"/>
      <c r="AD4" s="150"/>
      <c r="AE4" s="150"/>
      <c r="AF4" s="150"/>
      <c r="AY4" s="1"/>
      <c r="AZ4" s="1"/>
      <c r="BA4" s="1"/>
      <c r="BB4" s="1"/>
      <c r="BC4" s="1"/>
      <c r="BD4" s="1"/>
      <c r="BE4" s="1"/>
      <c r="BF4" s="1"/>
      <c r="BG4" s="1"/>
      <c r="BH4" s="1"/>
      <c r="BI4" s="1"/>
      <c r="BJ4" s="1"/>
      <c r="BK4" s="1"/>
      <c r="BL4" s="1"/>
      <c r="BM4" s="1"/>
    </row>
    <row r="5" spans="1:65" ht="21" customHeight="1" x14ac:dyDescent="0.25">
      <c r="C5" s="150"/>
      <c r="D5" s="342" t="s">
        <v>695</v>
      </c>
      <c r="E5" s="343"/>
      <c r="F5" s="344"/>
      <c r="G5" s="158"/>
      <c r="H5" s="158"/>
      <c r="I5" s="158"/>
      <c r="J5" s="158"/>
      <c r="K5" s="158"/>
      <c r="L5" s="158"/>
      <c r="M5" s="158"/>
      <c r="N5" s="158"/>
      <c r="O5" s="158"/>
      <c r="P5" s="158"/>
      <c r="Q5" s="158"/>
      <c r="R5" s="158"/>
      <c r="S5" s="159"/>
      <c r="T5" s="348" t="s">
        <v>696</v>
      </c>
      <c r="U5" s="349"/>
      <c r="V5" s="349"/>
      <c r="W5" s="349"/>
      <c r="X5" s="349"/>
      <c r="Y5" s="349"/>
      <c r="Z5" s="349"/>
      <c r="AA5" s="349"/>
      <c r="AB5" s="349"/>
      <c r="AC5" s="349"/>
      <c r="AD5" s="349"/>
      <c r="AE5" s="350"/>
      <c r="AF5" s="150"/>
      <c r="AY5" s="1"/>
      <c r="AZ5" s="1"/>
      <c r="BA5" s="1"/>
      <c r="BB5" s="1"/>
      <c r="BC5" s="1"/>
      <c r="BD5" s="1"/>
      <c r="BE5" s="1"/>
      <c r="BF5" s="1"/>
      <c r="BG5" s="1"/>
      <c r="BH5" s="1"/>
      <c r="BI5" s="1"/>
      <c r="BJ5" s="1"/>
      <c r="BK5" s="1"/>
      <c r="BL5" s="1"/>
      <c r="BM5" s="1"/>
    </row>
    <row r="6" spans="1:65" ht="30" customHeight="1" x14ac:dyDescent="0.25">
      <c r="C6" s="150"/>
      <c r="D6" s="345"/>
      <c r="E6" s="346"/>
      <c r="F6" s="347"/>
      <c r="G6" s="160"/>
      <c r="H6" s="160"/>
      <c r="I6" s="160"/>
      <c r="J6" s="160"/>
      <c r="K6" s="160"/>
      <c r="L6" s="160"/>
      <c r="M6" s="160"/>
      <c r="N6" s="160"/>
      <c r="O6" s="160"/>
      <c r="P6" s="160"/>
      <c r="Q6" s="160"/>
      <c r="R6" s="160"/>
      <c r="S6" s="161"/>
      <c r="T6" s="348" t="s">
        <v>697</v>
      </c>
      <c r="U6" s="349"/>
      <c r="V6" s="350"/>
      <c r="W6" s="348" t="s">
        <v>698</v>
      </c>
      <c r="X6" s="349"/>
      <c r="Y6" s="350"/>
      <c r="Z6" s="348" t="s">
        <v>699</v>
      </c>
      <c r="AA6" s="349"/>
      <c r="AB6" s="350"/>
      <c r="AC6" s="351" t="s">
        <v>700</v>
      </c>
      <c r="AD6" s="352"/>
      <c r="AE6" s="353"/>
      <c r="AF6" s="150"/>
      <c r="AY6" s="1"/>
      <c r="AZ6" s="1"/>
      <c r="BA6" s="1"/>
      <c r="BB6" s="1"/>
      <c r="BC6" s="1"/>
      <c r="BD6" s="1"/>
      <c r="BE6" s="1"/>
      <c r="BF6" s="1"/>
      <c r="BG6" s="1"/>
      <c r="BH6" s="1"/>
      <c r="BI6" s="1"/>
      <c r="BJ6" s="1"/>
      <c r="BK6" s="1"/>
      <c r="BL6" s="1"/>
      <c r="BM6" s="1"/>
    </row>
    <row r="7" spans="1:65" ht="18.75" hidden="1" customHeight="1" x14ac:dyDescent="0.25">
      <c r="C7" s="150"/>
      <c r="D7" s="162"/>
      <c r="E7" s="150"/>
      <c r="F7" s="150"/>
      <c r="G7" s="163"/>
      <c r="H7" s="163"/>
      <c r="I7" s="164"/>
      <c r="J7" s="164"/>
      <c r="K7" s="164"/>
      <c r="L7" s="164"/>
      <c r="M7" s="255"/>
      <c r="N7" s="255"/>
      <c r="O7" s="255"/>
      <c r="P7" s="255"/>
      <c r="Q7" s="255"/>
      <c r="R7" s="255"/>
      <c r="S7" s="256" t="s">
        <v>495</v>
      </c>
      <c r="T7" s="166" t="s">
        <v>345</v>
      </c>
      <c r="U7" s="164"/>
      <c r="V7" s="164"/>
      <c r="W7" s="166" t="s">
        <v>346</v>
      </c>
      <c r="X7" s="164"/>
      <c r="Y7" s="164"/>
      <c r="Z7" s="166" t="s">
        <v>347</v>
      </c>
      <c r="AA7" s="164"/>
      <c r="AB7" s="164"/>
      <c r="AC7" s="166" t="s">
        <v>10</v>
      </c>
      <c r="AD7" s="164"/>
      <c r="AE7" s="164"/>
      <c r="AF7" s="150"/>
      <c r="AY7" s="1"/>
      <c r="AZ7" s="1"/>
      <c r="BA7" s="1"/>
      <c r="BB7" s="1"/>
      <c r="BC7" s="1"/>
      <c r="BD7" s="1"/>
      <c r="BE7" s="1"/>
      <c r="BF7" s="1"/>
      <c r="BG7" s="1"/>
      <c r="BH7" s="1"/>
      <c r="BI7" s="1"/>
      <c r="BJ7" s="1"/>
      <c r="BK7" s="1"/>
      <c r="BL7" s="1"/>
      <c r="BM7" s="1"/>
    </row>
    <row r="8" spans="1:65" ht="15.75" hidden="1" customHeight="1" x14ac:dyDescent="0.25">
      <c r="C8" s="150"/>
      <c r="D8" s="167"/>
      <c r="E8" s="150"/>
      <c r="F8" s="150"/>
      <c r="G8" s="168"/>
      <c r="H8" s="168"/>
      <c r="I8" s="169"/>
      <c r="J8" s="169"/>
      <c r="K8" s="169"/>
      <c r="L8" s="169"/>
      <c r="M8" s="255"/>
      <c r="N8" s="255"/>
      <c r="O8" s="255"/>
      <c r="P8" s="257"/>
      <c r="Q8" s="258"/>
      <c r="R8" s="257"/>
      <c r="S8" s="259" t="s">
        <v>364</v>
      </c>
      <c r="T8" s="166" t="s">
        <v>10</v>
      </c>
      <c r="U8" s="164"/>
      <c r="V8" s="164"/>
      <c r="W8" s="166" t="s">
        <v>10</v>
      </c>
      <c r="X8" s="164"/>
      <c r="Y8" s="164"/>
      <c r="Z8" s="166" t="s">
        <v>10</v>
      </c>
      <c r="AA8" s="164"/>
      <c r="AB8" s="164"/>
      <c r="AC8" s="166" t="s">
        <v>10</v>
      </c>
      <c r="AD8" s="164"/>
      <c r="AE8" s="164"/>
      <c r="AF8" s="150"/>
      <c r="AY8" s="1"/>
      <c r="AZ8" s="1"/>
      <c r="BA8" s="1"/>
      <c r="BB8" s="1"/>
      <c r="BC8" s="1"/>
      <c r="BD8" s="1"/>
      <c r="BE8" s="1"/>
      <c r="BF8" s="1"/>
      <c r="BG8" s="1"/>
      <c r="BH8" s="1"/>
      <c r="BI8" s="1"/>
      <c r="BJ8" s="1"/>
      <c r="BK8" s="1"/>
      <c r="BL8" s="1"/>
      <c r="BM8" s="1"/>
    </row>
    <row r="9" spans="1:65" ht="15" hidden="1" customHeight="1" x14ac:dyDescent="0.25">
      <c r="C9" s="150"/>
      <c r="D9" s="167"/>
      <c r="E9" s="150"/>
      <c r="F9" s="150"/>
      <c r="G9" s="168"/>
      <c r="H9" s="168"/>
      <c r="I9" s="169"/>
      <c r="J9" s="169"/>
      <c r="K9" s="169"/>
      <c r="L9" s="169"/>
      <c r="M9" s="255"/>
      <c r="N9" s="255"/>
      <c r="O9" s="255"/>
      <c r="P9" s="255"/>
      <c r="Q9" s="255"/>
      <c r="R9" s="255"/>
      <c r="S9" s="256" t="s">
        <v>365</v>
      </c>
      <c r="T9" s="166" t="s">
        <v>10</v>
      </c>
      <c r="U9" s="164"/>
      <c r="V9" s="164"/>
      <c r="W9" s="166" t="s">
        <v>10</v>
      </c>
      <c r="X9" s="164"/>
      <c r="Y9" s="164"/>
      <c r="Z9" s="166" t="s">
        <v>10</v>
      </c>
      <c r="AA9" s="164"/>
      <c r="AB9" s="164"/>
      <c r="AC9" s="166" t="s">
        <v>10</v>
      </c>
      <c r="AD9" s="164"/>
      <c r="AE9" s="164"/>
      <c r="AF9" s="150"/>
      <c r="AY9" s="1"/>
      <c r="AZ9" s="1"/>
      <c r="BA9" s="1"/>
      <c r="BB9" s="1"/>
      <c r="BC9" s="1"/>
      <c r="BD9" s="1"/>
      <c r="BE9" s="1"/>
      <c r="BF9" s="1"/>
      <c r="BG9" s="1"/>
      <c r="BH9" s="1"/>
      <c r="BI9" s="1"/>
      <c r="BJ9" s="1"/>
      <c r="BK9" s="1"/>
      <c r="BL9" s="1"/>
      <c r="BM9" s="1"/>
    </row>
    <row r="10" spans="1:65" ht="14.25" hidden="1" customHeight="1" x14ac:dyDescent="0.25">
      <c r="C10" s="150"/>
      <c r="D10" s="167"/>
      <c r="E10" s="150"/>
      <c r="F10" s="150"/>
      <c r="G10" s="168"/>
      <c r="H10" s="168"/>
      <c r="I10" s="169"/>
      <c r="J10" s="169"/>
      <c r="K10" s="169"/>
      <c r="L10" s="169"/>
      <c r="M10" s="257"/>
      <c r="N10" s="257"/>
      <c r="O10" s="257"/>
      <c r="P10" s="260"/>
      <c r="Q10" s="260"/>
      <c r="R10" s="260"/>
      <c r="S10" s="261" t="s">
        <v>367</v>
      </c>
      <c r="T10" s="166" t="s">
        <v>10</v>
      </c>
      <c r="U10" s="164"/>
      <c r="V10" s="164"/>
      <c r="W10" s="166" t="s">
        <v>10</v>
      </c>
      <c r="X10" s="164"/>
      <c r="Y10" s="164"/>
      <c r="Z10" s="166" t="s">
        <v>10</v>
      </c>
      <c r="AA10" s="164"/>
      <c r="AB10" s="164"/>
      <c r="AC10" s="166" t="s">
        <v>10</v>
      </c>
      <c r="AD10" s="164"/>
      <c r="AE10" s="164"/>
      <c r="AF10" s="150"/>
      <c r="AY10" s="1"/>
      <c r="AZ10" s="1"/>
      <c r="BA10" s="1"/>
      <c r="BB10" s="1"/>
      <c r="BC10" s="1"/>
      <c r="BD10" s="1"/>
      <c r="BE10" s="1"/>
      <c r="BF10" s="1"/>
      <c r="BG10" s="1"/>
      <c r="BH10" s="1"/>
      <c r="BI10" s="1"/>
      <c r="BJ10" s="1"/>
      <c r="BK10" s="1"/>
      <c r="BL10" s="1"/>
      <c r="BM10" s="1"/>
    </row>
    <row r="11" spans="1:65" ht="40.15" hidden="1" customHeight="1" x14ac:dyDescent="0.25">
      <c r="C11" s="150"/>
      <c r="D11" s="167"/>
      <c r="E11" s="150"/>
      <c r="F11" s="150"/>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72"/>
      <c r="U11" s="175"/>
      <c r="V11" s="175"/>
      <c r="W11" s="175"/>
      <c r="X11" s="175"/>
      <c r="Y11" s="175"/>
      <c r="Z11" s="175"/>
      <c r="AA11" s="175"/>
      <c r="AB11" s="175"/>
      <c r="AC11" s="175"/>
      <c r="AD11" s="175"/>
      <c r="AE11" s="175"/>
      <c r="AF11" s="150"/>
      <c r="AY11" s="1"/>
      <c r="AZ11" s="1"/>
      <c r="BA11" s="1"/>
      <c r="BB11" s="1"/>
      <c r="BC11" s="1"/>
      <c r="BD11" s="1"/>
      <c r="BE11" s="1"/>
      <c r="BF11" s="1"/>
      <c r="BG11" s="1"/>
      <c r="BH11" s="1"/>
      <c r="BI11" s="1"/>
      <c r="BJ11" s="1"/>
      <c r="BK11" s="1"/>
      <c r="BL11" s="1"/>
      <c r="BM11" s="1"/>
    </row>
    <row r="12" spans="1:65" ht="6" customHeight="1" x14ac:dyDescent="0.25">
      <c r="C12" s="150"/>
      <c r="D12" s="150"/>
      <c r="E12" s="150"/>
      <c r="F12" s="150"/>
      <c r="G12" s="156"/>
      <c r="H12" s="156"/>
      <c r="I12" s="156"/>
      <c r="J12" s="156"/>
      <c r="K12" s="156"/>
      <c r="L12" s="156"/>
      <c r="M12" s="264"/>
      <c r="N12" s="264"/>
      <c r="O12" s="264"/>
      <c r="P12" s="264"/>
      <c r="Q12" s="264"/>
      <c r="R12" s="264"/>
      <c r="S12" s="93"/>
      <c r="T12" s="150"/>
      <c r="U12" s="150"/>
      <c r="V12" s="150"/>
      <c r="W12" s="150"/>
      <c r="X12" s="150"/>
      <c r="Y12" s="150"/>
      <c r="Z12" s="150"/>
      <c r="AA12" s="150"/>
      <c r="AB12" s="150"/>
      <c r="AC12" s="150"/>
      <c r="AD12" s="150"/>
      <c r="AE12" s="150"/>
      <c r="AF12" s="150"/>
      <c r="AY12" s="1"/>
      <c r="AZ12" s="1"/>
      <c r="BA12" s="1"/>
      <c r="BB12" s="1"/>
      <c r="BC12" s="1"/>
      <c r="BD12" s="1"/>
      <c r="BE12" s="1"/>
      <c r="BF12" s="1"/>
      <c r="BG12" s="1"/>
      <c r="BH12" s="1"/>
      <c r="BI12" s="1"/>
      <c r="BJ12" s="1"/>
      <c r="BK12" s="1"/>
      <c r="BL12" s="1"/>
      <c r="BM12" s="1"/>
    </row>
    <row r="13" spans="1:65" ht="21" customHeight="1" x14ac:dyDescent="0.25">
      <c r="C13" s="93"/>
      <c r="D13" s="355" t="s">
        <v>701</v>
      </c>
      <c r="E13" s="354" t="s">
        <v>702</v>
      </c>
      <c r="F13" s="176" t="s">
        <v>703</v>
      </c>
      <c r="G13" s="164" t="s">
        <v>370</v>
      </c>
      <c r="H13" s="164" t="s">
        <v>12</v>
      </c>
      <c r="I13" s="164" t="s">
        <v>10</v>
      </c>
      <c r="J13" s="164" t="s">
        <v>10</v>
      </c>
      <c r="K13" s="164" t="s">
        <v>10</v>
      </c>
      <c r="L13" s="164" t="s">
        <v>10</v>
      </c>
      <c r="M13" s="255" t="s">
        <v>10</v>
      </c>
      <c r="N13" s="255" t="s">
        <v>10</v>
      </c>
      <c r="O13" s="255" t="s">
        <v>10</v>
      </c>
      <c r="P13" s="255" t="s">
        <v>10</v>
      </c>
      <c r="Q13" s="255" t="s">
        <v>10</v>
      </c>
      <c r="R13" s="255" t="s">
        <v>218</v>
      </c>
      <c r="S13" s="265" t="s">
        <v>526</v>
      </c>
      <c r="T13" s="41"/>
      <c r="U13" s="35"/>
      <c r="V13" s="36"/>
      <c r="W13" s="41"/>
      <c r="X13" s="35"/>
      <c r="Y13" s="36"/>
      <c r="Z13" s="41"/>
      <c r="AA13" s="35"/>
      <c r="AB13" s="36"/>
      <c r="AC13" s="42" t="str">
        <f>IF(OR(AND(T13="",U13=""),AND(W13="",X13=""),AND(Z13="",AA13=""),AND(U13="X",X13="X",AA13="X"),AND(U13="Q",X13="Q",AA13="Q"),OR(U13="M",X13="M",AA13="M")),"",SUM(T13,W13,Z13))</f>
        <v/>
      </c>
      <c r="AD13" s="34" t="str">
        <f xml:space="preserve"> IF(AND(OR(AND(U13="Q",X13="Q",AA13="Q"),AND(U13="X",X13="X",AA13="X")),SUM(T13,W13,Z13)=0,ISNUMBER(AC13)),"",IF(OR(U13="M",X13="M",AA13="M"),"M",IF(AND(U13=X13,U13=AA13,OR(X13="X",X13="W",X13="Q",X13="U",X13="Z")),UPPER( X13),"")))</f>
        <v/>
      </c>
      <c r="AE13" s="33"/>
      <c r="AF13" s="150"/>
      <c r="AY13" s="1"/>
      <c r="AZ13" s="1"/>
      <c r="BA13" s="1"/>
      <c r="BB13" s="1"/>
      <c r="BC13" s="1"/>
      <c r="BD13" s="1"/>
      <c r="BE13" s="1"/>
      <c r="BF13" s="1"/>
      <c r="BG13" s="1"/>
      <c r="BH13" s="1"/>
      <c r="BI13" s="1"/>
      <c r="BJ13" s="1"/>
      <c r="BK13" s="1"/>
      <c r="BL13" s="1"/>
      <c r="BM13" s="1"/>
    </row>
    <row r="14" spans="1:65" ht="21" customHeight="1" x14ac:dyDescent="0.25">
      <c r="C14" s="150"/>
      <c r="D14" s="356"/>
      <c r="E14" s="354"/>
      <c r="F14" s="176" t="s">
        <v>704</v>
      </c>
      <c r="G14" s="164" t="s">
        <v>370</v>
      </c>
      <c r="H14" s="164" t="s">
        <v>11</v>
      </c>
      <c r="I14" s="164" t="s">
        <v>10</v>
      </c>
      <c r="J14" s="164" t="s">
        <v>10</v>
      </c>
      <c r="K14" s="164" t="s">
        <v>10</v>
      </c>
      <c r="L14" s="164" t="s">
        <v>10</v>
      </c>
      <c r="M14" s="255" t="s">
        <v>10</v>
      </c>
      <c r="N14" s="255" t="s">
        <v>10</v>
      </c>
      <c r="O14" s="255" t="s">
        <v>10</v>
      </c>
      <c r="P14" s="255" t="s">
        <v>10</v>
      </c>
      <c r="Q14" s="255" t="s">
        <v>10</v>
      </c>
      <c r="R14" s="255" t="s">
        <v>218</v>
      </c>
      <c r="S14" s="265" t="s">
        <v>526</v>
      </c>
      <c r="T14" s="41"/>
      <c r="U14" s="35"/>
      <c r="V14" s="36"/>
      <c r="W14" s="41"/>
      <c r="X14" s="35"/>
      <c r="Y14" s="36"/>
      <c r="Z14" s="41"/>
      <c r="AA14" s="35"/>
      <c r="AB14" s="36"/>
      <c r="AC14" s="42" t="str">
        <f>IF(OR(AND(T14="",U14=""),AND(W14="",X14=""),AND(Z14="",AA14=""),AND(U14="X",X14="X",AA14="X"),AND(U14="Q",X14="Q",AA14="Q"),OR(U14="M",X14="M",AA14="M")),"",SUM(T14,W14,Z14))</f>
        <v/>
      </c>
      <c r="AD14" s="34" t="str">
        <f xml:space="preserve"> IF(AND(OR(AND(U14="Q",X14="Q",AA14="Q"),AND(U14="X",X14="X",AA14="X")),SUM(T14,W14,Z14)=0,ISNUMBER(AC14)),"",IF(OR(U14="M",X14="M",AA14="M"),"M",IF(AND(U14=X14,U14=AA14,OR(X14="X",X14="W",X14="Q",X14="U",X14="Z")),UPPER( X14),"")))</f>
        <v/>
      </c>
      <c r="AE14" s="33"/>
      <c r="AF14" s="150"/>
      <c r="AY14" s="1"/>
      <c r="AZ14" s="1"/>
      <c r="BA14" s="1"/>
      <c r="BB14" s="1"/>
      <c r="BC14" s="1"/>
      <c r="BD14" s="1"/>
      <c r="BE14" s="1"/>
      <c r="BF14" s="1"/>
      <c r="BG14" s="1"/>
      <c r="BH14" s="1"/>
      <c r="BI14" s="1"/>
      <c r="BJ14" s="1"/>
      <c r="BK14" s="1"/>
      <c r="BL14" s="1"/>
      <c r="BM14" s="1"/>
    </row>
    <row r="15" spans="1:65" ht="21" customHeight="1" x14ac:dyDescent="0.25">
      <c r="C15" s="150"/>
      <c r="D15" s="356"/>
      <c r="E15" s="354"/>
      <c r="F15" s="176" t="s">
        <v>700</v>
      </c>
      <c r="G15" s="164" t="s">
        <v>370</v>
      </c>
      <c r="H15" s="164" t="s">
        <v>10</v>
      </c>
      <c r="I15" s="164" t="s">
        <v>10</v>
      </c>
      <c r="J15" s="164" t="s">
        <v>10</v>
      </c>
      <c r="K15" s="164" t="s">
        <v>10</v>
      </c>
      <c r="L15" s="164" t="s">
        <v>10</v>
      </c>
      <c r="M15" s="255" t="s">
        <v>10</v>
      </c>
      <c r="N15" s="255" t="s">
        <v>10</v>
      </c>
      <c r="O15" s="255" t="s">
        <v>10</v>
      </c>
      <c r="P15" s="255" t="s">
        <v>10</v>
      </c>
      <c r="Q15" s="255" t="s">
        <v>10</v>
      </c>
      <c r="R15" s="255" t="s">
        <v>218</v>
      </c>
      <c r="S15" s="265" t="s">
        <v>526</v>
      </c>
      <c r="T15" s="42" t="str">
        <f>IF(OR(AND(T13="",U13=""),AND(T14="",U14=""),AND(U13="X",U14="X"),AND(U13="Q",U14="Q"),OR(U13="M",U14="M")),"",SUM(T13,T14))</f>
        <v/>
      </c>
      <c r="U15" s="34" t="str">
        <f>IF(AND(OR(AND(U13="Q",U14="Q"),AND(U13="X",U14="X")),SUM(T13,T14)=0,ISNUMBER(T15)),"",IF(OR(U13="m",U14="m"),"m",IF(AND(U13=U14,OR(U13="X",U13="W",U13="Q",U13="U",U13="Z")),UPPER(U13),"")))</f>
        <v/>
      </c>
      <c r="V15" s="33"/>
      <c r="W15" s="42" t="str">
        <f>IF(OR(AND(W13="",X13=""),AND(W14="",X14=""),AND(X13="X",X14="X"),AND(X13="Q",X14="Q"),OR(X13="M",X14="M")),"",SUM(W13,W14))</f>
        <v/>
      </c>
      <c r="X15" s="34" t="str">
        <f>IF(AND(OR(AND(X13="Q",X14="Q"),AND(X13="X",X14="X")),SUM(W13,W14)=0,ISNUMBER(W15)),"",IF(OR(X13="m",X14="m"),"m",IF(AND(X13=X14,OR(X13="X",X13="W",X13="Q",X13="U",X13="Z")),UPPER(X13),"")))</f>
        <v/>
      </c>
      <c r="Y15" s="33"/>
      <c r="Z15" s="42" t="str">
        <f>IF(OR(AND(Z13="",AA13=""),AND(Z14="",AA14=""),AND(AA13="X",AA14="X"),AND(AA13="Q",AA14="Q"),OR(AA13="M",AA14="M")),"",SUM(Z13,Z14))</f>
        <v/>
      </c>
      <c r="AA15" s="34" t="str">
        <f>IF(AND(OR(AND(AA13="Q",AA14="Q"),AND(AA13="X",AA14="X")),SUM(Z13,Z14)=0,ISNUMBER(Z15)),"",IF(OR(AA13="m",AA14="m"),"m",IF(AND(AA13=AA14,OR(AA13="X",AA13="W",AA13="Q",AA13="U",AA13="Z")),UPPER(AA13),"")))</f>
        <v/>
      </c>
      <c r="AB15" s="33"/>
      <c r="AC15" s="42" t="str">
        <f>IF(OR(AND(AC13="",AD13=""),AND(AC14="",AD14=""),AND(AD13="X",AD14="X"),AND(AD13="Q",AD14="Q"),OR(AD13="M",AD14="M")),"",SUM(AC13,AC14))</f>
        <v/>
      </c>
      <c r="AD15" s="34" t="str">
        <f>IF(AND(OR(AND(AD13="Q",AD14="Q"),AND(AD13="X",AD14="X")),SUM(AC13,AC14)=0,ISNUMBER(AC15)),"",IF(OR(AD13="m",AD14="m"),"m",IF(AND(AD13=AD14,OR(AD13="X",AD13="W",AD13="Q",AD13="U",AD13="Z")),UPPER(AD13),"")))</f>
        <v/>
      </c>
      <c r="AE15" s="33"/>
      <c r="AF15" s="150"/>
      <c r="AY15" s="1"/>
      <c r="AZ15" s="1"/>
      <c r="BA15" s="1"/>
      <c r="BB15" s="1"/>
      <c r="BC15" s="1"/>
      <c r="BD15" s="1"/>
      <c r="BE15" s="1"/>
      <c r="BF15" s="1"/>
      <c r="BG15" s="1"/>
      <c r="BH15" s="1"/>
      <c r="BI15" s="1"/>
      <c r="BJ15" s="1"/>
      <c r="BK15" s="1"/>
      <c r="BL15" s="1"/>
      <c r="BM15" s="1"/>
    </row>
    <row r="16" spans="1:65" ht="21" customHeight="1" x14ac:dyDescent="0.25">
      <c r="C16" s="150"/>
      <c r="D16" s="356"/>
      <c r="E16" s="354" t="s">
        <v>705</v>
      </c>
      <c r="F16" s="176" t="s">
        <v>703</v>
      </c>
      <c r="G16" s="164" t="s">
        <v>371</v>
      </c>
      <c r="H16" s="164" t="s">
        <v>12</v>
      </c>
      <c r="I16" s="164" t="s">
        <v>10</v>
      </c>
      <c r="J16" s="164" t="s">
        <v>10</v>
      </c>
      <c r="K16" s="164" t="s">
        <v>10</v>
      </c>
      <c r="L16" s="164" t="s">
        <v>10</v>
      </c>
      <c r="M16" s="255" t="s">
        <v>10</v>
      </c>
      <c r="N16" s="255" t="s">
        <v>10</v>
      </c>
      <c r="O16" s="255" t="s">
        <v>10</v>
      </c>
      <c r="P16" s="255" t="s">
        <v>10</v>
      </c>
      <c r="Q16" s="255" t="s">
        <v>10</v>
      </c>
      <c r="R16" s="255" t="s">
        <v>218</v>
      </c>
      <c r="S16" s="265" t="s">
        <v>526</v>
      </c>
      <c r="T16" s="41"/>
      <c r="U16" s="35"/>
      <c r="V16" s="36"/>
      <c r="W16" s="41"/>
      <c r="X16" s="35"/>
      <c r="Y16" s="36"/>
      <c r="Z16" s="41"/>
      <c r="AA16" s="35"/>
      <c r="AB16" s="36"/>
      <c r="AC16" s="42" t="str">
        <f>IF(OR(AND(T16="",U16=""),AND(W16="",X16=""),AND(Z16="",AA16=""),AND(U16="X",X16="X",AA16="X"),AND(U16="Q",X16="Q",AA16="Q"),OR(U16="M",X16="M",AA16="M")),"",SUM(T16,W16,Z16))</f>
        <v/>
      </c>
      <c r="AD16" s="34" t="str">
        <f xml:space="preserve"> IF(AND(OR(AND(U16="Q",X16="Q",AA16="Q"),AND(U16="X",X16="X",AA16="X")),SUM(T16,W16,Z16)=0,ISNUMBER(AC16)),"",IF(OR(U16="M",X16="M",AA16="M"),"M",IF(AND(U16=X16,U16=AA16,OR(X16="X",X16="W",X16="Q",X16="U",X16="Z")),UPPER( X16),"")))</f>
        <v/>
      </c>
      <c r="AE16" s="33"/>
      <c r="AF16" s="150"/>
      <c r="AY16" s="1"/>
      <c r="AZ16" s="1"/>
      <c r="BA16" s="1"/>
      <c r="BB16" s="1"/>
      <c r="BC16" s="1"/>
      <c r="BD16" s="1"/>
      <c r="BE16" s="1"/>
      <c r="BF16" s="1"/>
      <c r="BG16" s="1"/>
      <c r="BH16" s="1"/>
      <c r="BI16" s="1"/>
      <c r="BJ16" s="1"/>
      <c r="BK16" s="1"/>
      <c r="BL16" s="1"/>
      <c r="BM16" s="1"/>
    </row>
    <row r="17" spans="3:65" ht="21" customHeight="1" x14ac:dyDescent="0.25">
      <c r="C17" s="150"/>
      <c r="D17" s="356"/>
      <c r="E17" s="354"/>
      <c r="F17" s="176" t="s">
        <v>704</v>
      </c>
      <c r="G17" s="164" t="s">
        <v>371</v>
      </c>
      <c r="H17" s="164" t="s">
        <v>11</v>
      </c>
      <c r="I17" s="164" t="s">
        <v>10</v>
      </c>
      <c r="J17" s="164" t="s">
        <v>10</v>
      </c>
      <c r="K17" s="164" t="s">
        <v>10</v>
      </c>
      <c r="L17" s="164" t="s">
        <v>10</v>
      </c>
      <c r="M17" s="255" t="s">
        <v>10</v>
      </c>
      <c r="N17" s="255" t="s">
        <v>10</v>
      </c>
      <c r="O17" s="255" t="s">
        <v>10</v>
      </c>
      <c r="P17" s="255" t="s">
        <v>10</v>
      </c>
      <c r="Q17" s="255" t="s">
        <v>10</v>
      </c>
      <c r="R17" s="255" t="s">
        <v>218</v>
      </c>
      <c r="S17" s="265" t="s">
        <v>526</v>
      </c>
      <c r="T17" s="41"/>
      <c r="U17" s="35"/>
      <c r="V17" s="36"/>
      <c r="W17" s="41"/>
      <c r="X17" s="35"/>
      <c r="Y17" s="36"/>
      <c r="Z17" s="41"/>
      <c r="AA17" s="35"/>
      <c r="AB17" s="36"/>
      <c r="AC17" s="42" t="str">
        <f>IF(OR(AND(T17="",U17=""),AND(W17="",X17=""),AND(Z17="",AA17=""),AND(U17="X",X17="X",AA17="X"),AND(U17="Q",X17="Q",AA17="Q"),OR(U17="M",X17="M",AA17="M")),"",SUM(T17,W17,Z17))</f>
        <v/>
      </c>
      <c r="AD17" s="34" t="str">
        <f xml:space="preserve"> IF(AND(OR(AND(U17="Q",X17="Q",AA17="Q"),AND(U17="X",X17="X",AA17="X")),SUM(T17,W17,Z17)=0,ISNUMBER(AC17)),"",IF(OR(U17="M",X17="M",AA17="M"),"M",IF(AND(U17=X17,U17=AA17,OR(X17="X",X17="W",X17="Q",X17="U",X17="Z")),UPPER( X17),"")))</f>
        <v/>
      </c>
      <c r="AE17" s="33"/>
      <c r="AF17" s="150"/>
      <c r="AY17" s="1"/>
      <c r="AZ17" s="1"/>
      <c r="BA17" s="1"/>
      <c r="BB17" s="1"/>
      <c r="BC17" s="1"/>
      <c r="BD17" s="1"/>
      <c r="BE17" s="1"/>
      <c r="BF17" s="1"/>
      <c r="BG17" s="1"/>
      <c r="BH17" s="1"/>
      <c r="BI17" s="1"/>
      <c r="BJ17" s="1"/>
      <c r="BK17" s="1"/>
      <c r="BL17" s="1"/>
      <c r="BM17" s="1"/>
    </row>
    <row r="18" spans="3:65" ht="21" customHeight="1" x14ac:dyDescent="0.25">
      <c r="C18" s="150"/>
      <c r="D18" s="356"/>
      <c r="E18" s="354"/>
      <c r="F18" s="176" t="s">
        <v>700</v>
      </c>
      <c r="G18" s="164" t="s">
        <v>371</v>
      </c>
      <c r="H18" s="164" t="s">
        <v>10</v>
      </c>
      <c r="I18" s="164" t="s">
        <v>10</v>
      </c>
      <c r="J18" s="164" t="s">
        <v>10</v>
      </c>
      <c r="K18" s="164" t="s">
        <v>10</v>
      </c>
      <c r="L18" s="164" t="s">
        <v>10</v>
      </c>
      <c r="M18" s="255" t="s">
        <v>10</v>
      </c>
      <c r="N18" s="255" t="s">
        <v>10</v>
      </c>
      <c r="O18" s="255" t="s">
        <v>10</v>
      </c>
      <c r="P18" s="255" t="s">
        <v>10</v>
      </c>
      <c r="Q18" s="255" t="s">
        <v>10</v>
      </c>
      <c r="R18" s="255" t="s">
        <v>218</v>
      </c>
      <c r="S18" s="265" t="s">
        <v>526</v>
      </c>
      <c r="T18" s="42" t="str">
        <f>IF(OR(AND(T16="",U16=""),AND(T17="",U17=""),AND(U16="X",U17="X"),AND(U16="Q",U17="Q"),OR(U16="M",U17="M")),"",SUM(T16,T17))</f>
        <v/>
      </c>
      <c r="U18" s="34" t="str">
        <f>IF(AND(OR(AND(U16="Q",U17="Q"),AND(U16="X",U17="X")),SUM(T16,T17)=0,ISNUMBER(T18)),"",IF(OR(U16="m",U17="m"),"m",IF(AND(U16=U17,OR(U16="X",U16="W",U16="Q",U16="U",U16="Z")),UPPER(U16),"")))</f>
        <v/>
      </c>
      <c r="V18" s="33"/>
      <c r="W18" s="42" t="str">
        <f>IF(OR(AND(W16="",X16=""),AND(W17="",X17=""),AND(X16="X",X17="X"),AND(X16="Q",X17="Q"),OR(X16="M",X17="M")),"",SUM(W16,W17))</f>
        <v/>
      </c>
      <c r="X18" s="34" t="str">
        <f>IF(AND(OR(AND(X16="Q",X17="Q"),AND(X16="X",X17="X")),SUM(W16,W17)=0,ISNUMBER(W18)),"",IF(OR(X16="m",X17="m"),"m",IF(AND(X16=X17,OR(X16="X",X16="W",X16="Q",X16="U",X16="Z")),UPPER(X16),"")))</f>
        <v/>
      </c>
      <c r="Y18" s="33"/>
      <c r="Z18" s="42" t="str">
        <f>IF(OR(AND(Z16="",AA16=""),AND(Z17="",AA17=""),AND(AA16="X",AA17="X"),AND(AA16="Q",AA17="Q"),OR(AA16="M",AA17="M")),"",SUM(Z16,Z17))</f>
        <v/>
      </c>
      <c r="AA18" s="34" t="str">
        <f>IF(AND(OR(AND(AA16="Q",AA17="Q"),AND(AA16="X",AA17="X")),SUM(Z16,Z17)=0,ISNUMBER(Z18)),"",IF(OR(AA16="m",AA17="m"),"m",IF(AND(AA16=AA17,OR(AA16="X",AA16="W",AA16="Q",AA16="U",AA16="Z")),UPPER(AA16),"")))</f>
        <v/>
      </c>
      <c r="AB18" s="33"/>
      <c r="AC18" s="42" t="str">
        <f>IF(OR(AND(AC16="",AD16=""),AND(AC17="",AD17=""),AND(AD16="X",AD17="X"),AND(AD16="Q",AD17="Q"),OR(AD16="M",AD17="M")),"",SUM(AC16,AC17))</f>
        <v/>
      </c>
      <c r="AD18" s="34" t="str">
        <f>IF(AND(OR(AND(AD16="Q",AD17="Q"),AND(AD16="X",AD17="X")),SUM(AC16,AC17)=0,ISNUMBER(AC18)),"",IF(OR(AD16="m",AD17="m"),"m",IF(AND(AD16=AD17,OR(AD16="X",AD16="W",AD16="Q",AD16="U",AD16="Z")),UPPER(AD16),"")))</f>
        <v/>
      </c>
      <c r="AE18" s="33"/>
      <c r="AF18" s="150"/>
      <c r="AY18" s="1"/>
      <c r="AZ18" s="1"/>
      <c r="BA18" s="1"/>
      <c r="BB18" s="1"/>
      <c r="BC18" s="1"/>
      <c r="BD18" s="1"/>
      <c r="BE18" s="1"/>
      <c r="BF18" s="1"/>
      <c r="BG18" s="1"/>
      <c r="BH18" s="1"/>
      <c r="BI18" s="1"/>
      <c r="BJ18" s="1"/>
      <c r="BK18" s="1"/>
      <c r="BL18" s="1"/>
      <c r="BM18" s="1"/>
    </row>
    <row r="19" spans="3:65" ht="21" customHeight="1" x14ac:dyDescent="0.25">
      <c r="C19" s="150"/>
      <c r="D19" s="356"/>
      <c r="E19" s="354" t="s">
        <v>706</v>
      </c>
      <c r="F19" s="176" t="s">
        <v>703</v>
      </c>
      <c r="G19" s="164" t="s">
        <v>344</v>
      </c>
      <c r="H19" s="164" t="s">
        <v>12</v>
      </c>
      <c r="I19" s="164" t="s">
        <v>10</v>
      </c>
      <c r="J19" s="164" t="s">
        <v>10</v>
      </c>
      <c r="K19" s="164" t="s">
        <v>10</v>
      </c>
      <c r="L19" s="164" t="s">
        <v>10</v>
      </c>
      <c r="M19" s="255" t="s">
        <v>10</v>
      </c>
      <c r="N19" s="255" t="s">
        <v>10</v>
      </c>
      <c r="O19" s="255" t="s">
        <v>10</v>
      </c>
      <c r="P19" s="255" t="s">
        <v>10</v>
      </c>
      <c r="Q19" s="255" t="s">
        <v>10</v>
      </c>
      <c r="R19" s="255" t="s">
        <v>218</v>
      </c>
      <c r="S19" s="265" t="s">
        <v>526</v>
      </c>
      <c r="T19" s="41"/>
      <c r="U19" s="35"/>
      <c r="V19" s="36"/>
      <c r="W19" s="41"/>
      <c r="X19" s="35"/>
      <c r="Y19" s="36"/>
      <c r="Z19" s="41"/>
      <c r="AA19" s="35"/>
      <c r="AB19" s="36"/>
      <c r="AC19" s="42" t="str">
        <f>IF(OR(AND(T19="",U19=""),AND(W19="",X19=""),AND(Z19="",AA19=""),AND(U19="X",X19="X",AA19="X"),AND(U19="Q",X19="Q",AA19="Q"),OR(U19="M",X19="M",AA19="M")),"",SUM(T19,W19,Z19))</f>
        <v/>
      </c>
      <c r="AD19" s="34" t="str">
        <f xml:space="preserve"> IF(AND(OR(AND(U19="Q",X19="Q",AA19="Q"),AND(U19="X",X19="X",AA19="X")),SUM(T19,W19,Z19)=0,ISNUMBER(AC19)),"",IF(OR(U19="M",X19="M",AA19="M"),"M",IF(AND(U19=X19,U19=AA19,OR(X19="X",X19="W",X19="Q",X19="U",X19="Z")),UPPER( X19),"")))</f>
        <v/>
      </c>
      <c r="AE19" s="33"/>
      <c r="AF19" s="150"/>
      <c r="AY19" s="1"/>
      <c r="AZ19" s="1"/>
      <c r="BA19" s="1"/>
      <c r="BB19" s="1"/>
      <c r="BC19" s="1"/>
      <c r="BD19" s="1"/>
      <c r="BE19" s="1"/>
      <c r="BF19" s="1"/>
      <c r="BG19" s="1"/>
      <c r="BH19" s="1"/>
      <c r="BI19" s="1"/>
      <c r="BJ19" s="1"/>
      <c r="BK19" s="1"/>
      <c r="BL19" s="1"/>
      <c r="BM19" s="1"/>
    </row>
    <row r="20" spans="3:65" ht="21" customHeight="1" x14ac:dyDescent="0.25">
      <c r="C20" s="150"/>
      <c r="D20" s="356"/>
      <c r="E20" s="354"/>
      <c r="F20" s="176" t="s">
        <v>704</v>
      </c>
      <c r="G20" s="164" t="s">
        <v>344</v>
      </c>
      <c r="H20" s="164" t="s">
        <v>11</v>
      </c>
      <c r="I20" s="164" t="s">
        <v>10</v>
      </c>
      <c r="J20" s="164" t="s">
        <v>10</v>
      </c>
      <c r="K20" s="164" t="s">
        <v>10</v>
      </c>
      <c r="L20" s="164" t="s">
        <v>10</v>
      </c>
      <c r="M20" s="255" t="s">
        <v>10</v>
      </c>
      <c r="N20" s="255" t="s">
        <v>10</v>
      </c>
      <c r="O20" s="255" t="s">
        <v>10</v>
      </c>
      <c r="P20" s="255" t="s">
        <v>10</v>
      </c>
      <c r="Q20" s="255" t="s">
        <v>10</v>
      </c>
      <c r="R20" s="255" t="s">
        <v>218</v>
      </c>
      <c r="S20" s="265" t="s">
        <v>526</v>
      </c>
      <c r="T20" s="41"/>
      <c r="U20" s="35"/>
      <c r="V20" s="36"/>
      <c r="W20" s="41"/>
      <c r="X20" s="35"/>
      <c r="Y20" s="36"/>
      <c r="Z20" s="41"/>
      <c r="AA20" s="35"/>
      <c r="AB20" s="36"/>
      <c r="AC20" s="42" t="str">
        <f>IF(OR(AND(T20="",U20=""),AND(W20="",X20=""),AND(Z20="",AA20=""),AND(U20="X",X20="X",AA20="X"),AND(U20="Q",X20="Q",AA20="Q"),OR(U20="M",X20="M",AA20="M")),"",SUM(T20,W20,Z20))</f>
        <v/>
      </c>
      <c r="AD20" s="34" t="str">
        <f xml:space="preserve"> IF(AND(OR(AND(U20="Q",X20="Q",AA20="Q"),AND(U20="X",X20="X",AA20="X")),SUM(T20,W20,Z20)=0,ISNUMBER(AC20)),"",IF(OR(U20="M",X20="M",AA20="M"),"M",IF(AND(U20=X20,U20=AA20,OR(X20="X",X20="W",X20="Q",X20="U",X20="Z")),UPPER( X20),"")))</f>
        <v/>
      </c>
      <c r="AE20" s="33"/>
      <c r="AF20" s="150"/>
      <c r="AY20" s="1"/>
      <c r="AZ20" s="1"/>
      <c r="BA20" s="1"/>
      <c r="BB20" s="1"/>
      <c r="BC20" s="1"/>
      <c r="BD20" s="1"/>
      <c r="BE20" s="1"/>
      <c r="BF20" s="1"/>
      <c r="BG20" s="1"/>
      <c r="BH20" s="1"/>
      <c r="BI20" s="1"/>
      <c r="BJ20" s="1"/>
      <c r="BK20" s="1"/>
      <c r="BL20" s="1"/>
      <c r="BM20" s="1"/>
    </row>
    <row r="21" spans="3:65" ht="21" customHeight="1" x14ac:dyDescent="0.25">
      <c r="C21" s="150"/>
      <c r="D21" s="356"/>
      <c r="E21" s="354"/>
      <c r="F21" s="176" t="s">
        <v>700</v>
      </c>
      <c r="G21" s="164" t="s">
        <v>344</v>
      </c>
      <c r="H21" s="164" t="s">
        <v>10</v>
      </c>
      <c r="I21" s="164" t="s">
        <v>10</v>
      </c>
      <c r="J21" s="164" t="s">
        <v>10</v>
      </c>
      <c r="K21" s="164" t="s">
        <v>10</v>
      </c>
      <c r="L21" s="164" t="s">
        <v>10</v>
      </c>
      <c r="M21" s="255" t="s">
        <v>10</v>
      </c>
      <c r="N21" s="255" t="s">
        <v>10</v>
      </c>
      <c r="O21" s="255" t="s">
        <v>10</v>
      </c>
      <c r="P21" s="255" t="s">
        <v>10</v>
      </c>
      <c r="Q21" s="255" t="s">
        <v>10</v>
      </c>
      <c r="R21" s="255" t="s">
        <v>218</v>
      </c>
      <c r="S21" s="265" t="s">
        <v>526</v>
      </c>
      <c r="T21" s="42" t="str">
        <f>IF(OR(AND(T19="",U19=""),AND(T20="",U20=""),AND(U19="X",U20="X"),AND(U19="Q",U20="Q"),OR(U19="M",U20="M")),"",SUM(T19,T20))</f>
        <v/>
      </c>
      <c r="U21" s="34" t="str">
        <f>IF(AND(OR(AND(U19="Q",U20="Q"),AND(U19="X",U20="X")),SUM(T19,T20)=0,ISNUMBER(T21)),"",IF(OR(U19="m",U20="m"),"m",IF(AND(U19=U20,OR(U19="X",U19="W",U19="Q",U19="U",U19="Z")),UPPER(U19),"")))</f>
        <v/>
      </c>
      <c r="V21" s="33"/>
      <c r="W21" s="42" t="str">
        <f>IF(OR(AND(W19="",X19=""),AND(W20="",X20=""),AND(X19="X",X20="X"),AND(X19="Q",X20="Q"),OR(X19="M",X20="M")),"",SUM(W19,W20))</f>
        <v/>
      </c>
      <c r="X21" s="34" t="str">
        <f>IF(AND(OR(AND(X19="Q",X20="Q"),AND(X19="X",X20="X")),SUM(W19,W20)=0,ISNUMBER(W21)),"",IF(OR(X19="m",X20="m"),"m",IF(AND(X19=X20,OR(X19="X",X19="W",X19="Q",X19="U",X19="Z")),UPPER(X19),"")))</f>
        <v/>
      </c>
      <c r="Y21" s="33"/>
      <c r="Z21" s="42" t="str">
        <f>IF(OR(AND(Z19="",AA19=""),AND(Z20="",AA20=""),AND(AA19="X",AA20="X"),AND(AA19="Q",AA20="Q"),OR(AA19="M",AA20="M")),"",SUM(Z19,Z20))</f>
        <v/>
      </c>
      <c r="AA21" s="34" t="str">
        <f>IF(AND(OR(AND(AA19="Q",AA20="Q"),AND(AA19="X",AA20="X")),SUM(Z19,Z20)=0,ISNUMBER(Z21)),"",IF(OR(AA19="m",AA20="m"),"m",IF(AND(AA19=AA20,OR(AA19="X",AA19="W",AA19="Q",AA19="U",AA19="Z")),UPPER(AA19),"")))</f>
        <v/>
      </c>
      <c r="AB21" s="33"/>
      <c r="AC21" s="42" t="str">
        <f>IF(OR(AND(AC19="",AD19=""),AND(AC20="",AD20=""),AND(AD19="X",AD20="X"),AND(AD19="Q",AD20="Q"),OR(AD19="M",AD20="M")),"",SUM(AC19,AC20))</f>
        <v/>
      </c>
      <c r="AD21" s="34" t="str">
        <f>IF(AND(OR(AND(AD19="Q",AD20="Q"),AND(AD19="X",AD20="X")),SUM(AC19,AC20)=0,ISNUMBER(AC21)),"",IF(OR(AD19="m",AD20="m"),"m",IF(AND(AD19=AD20,OR(AD19="X",AD19="W",AD19="Q",AD19="U",AD19="Z")),UPPER(AD19),"")))</f>
        <v/>
      </c>
      <c r="AE21" s="33"/>
      <c r="AF21" s="150"/>
      <c r="AY21" s="1"/>
      <c r="AZ21" s="1"/>
      <c r="BA21" s="1"/>
      <c r="BB21" s="1"/>
      <c r="BC21" s="1"/>
      <c r="BD21" s="1"/>
      <c r="BE21" s="1"/>
      <c r="BF21" s="1"/>
      <c r="BG21" s="1"/>
      <c r="BH21" s="1"/>
      <c r="BI21" s="1"/>
      <c r="BJ21" s="1"/>
      <c r="BK21" s="1"/>
      <c r="BL21" s="1"/>
      <c r="BM21" s="1"/>
    </row>
    <row r="22" spans="3:65" ht="21" customHeight="1" x14ac:dyDescent="0.25">
      <c r="C22" s="150"/>
      <c r="D22" s="356"/>
      <c r="E22" s="354" t="s">
        <v>707</v>
      </c>
      <c r="F22" s="176" t="s">
        <v>703</v>
      </c>
      <c r="G22" s="164" t="s">
        <v>8</v>
      </c>
      <c r="H22" s="164" t="s">
        <v>12</v>
      </c>
      <c r="I22" s="164" t="s">
        <v>10</v>
      </c>
      <c r="J22" s="164" t="s">
        <v>10</v>
      </c>
      <c r="K22" s="164" t="s">
        <v>10</v>
      </c>
      <c r="L22" s="164" t="s">
        <v>10</v>
      </c>
      <c r="M22" s="255" t="s">
        <v>10</v>
      </c>
      <c r="N22" s="255" t="s">
        <v>10</v>
      </c>
      <c r="O22" s="255" t="s">
        <v>10</v>
      </c>
      <c r="P22" s="255" t="s">
        <v>10</v>
      </c>
      <c r="Q22" s="255" t="s">
        <v>10</v>
      </c>
      <c r="R22" s="255" t="s">
        <v>218</v>
      </c>
      <c r="S22" s="265" t="s">
        <v>526</v>
      </c>
      <c r="T22" s="41"/>
      <c r="U22" s="35"/>
      <c r="V22" s="36"/>
      <c r="W22" s="41"/>
      <c r="X22" s="35"/>
      <c r="Y22" s="36"/>
      <c r="Z22" s="41"/>
      <c r="AA22" s="35"/>
      <c r="AB22" s="36"/>
      <c r="AC22" s="42" t="str">
        <f>IF(OR(AND(T22="",U22=""),AND(W22="",X22=""),AND(Z22="",AA22=""),AND(U22="X",X22="X",AA22="X"),AND(U22="Q",X22="Q",AA22="Q"),OR(U22="M",X22="M",AA22="M")),"",SUM(T22,W22,Z22))</f>
        <v/>
      </c>
      <c r="AD22" s="34" t="str">
        <f xml:space="preserve"> IF(AND(OR(AND(U22="Q",X22="Q",AA22="Q"),AND(U22="X",X22="X",AA22="X")),SUM(T22,W22,Z22)=0,ISNUMBER(AC22)),"",IF(OR(U22="M",X22="M",AA22="M"),"M",IF(AND(U22=X22,U22=AA22,OR(X22="X",X22="W",X22="Q",X22="U",X22="Z")),UPPER( X22),"")))</f>
        <v/>
      </c>
      <c r="AE22" s="33"/>
      <c r="AF22" s="150"/>
      <c r="AY22" s="1"/>
      <c r="AZ22" s="1"/>
      <c r="BA22" s="1"/>
      <c r="BB22" s="1"/>
      <c r="BC22" s="1"/>
      <c r="BD22" s="1"/>
      <c r="BE22" s="1"/>
      <c r="BF22" s="1"/>
      <c r="BG22" s="1"/>
      <c r="BH22" s="1"/>
      <c r="BI22" s="1"/>
      <c r="BJ22" s="1"/>
      <c r="BK22" s="1"/>
      <c r="BL22" s="1"/>
      <c r="BM22" s="1"/>
    </row>
    <row r="23" spans="3:65" ht="21" customHeight="1" x14ac:dyDescent="0.25">
      <c r="C23" s="150"/>
      <c r="D23" s="356"/>
      <c r="E23" s="354"/>
      <c r="F23" s="176" t="s">
        <v>704</v>
      </c>
      <c r="G23" s="164" t="s">
        <v>8</v>
      </c>
      <c r="H23" s="164" t="s">
        <v>11</v>
      </c>
      <c r="I23" s="164" t="s">
        <v>10</v>
      </c>
      <c r="J23" s="164" t="s">
        <v>10</v>
      </c>
      <c r="K23" s="164" t="s">
        <v>10</v>
      </c>
      <c r="L23" s="164" t="s">
        <v>10</v>
      </c>
      <c r="M23" s="255" t="s">
        <v>10</v>
      </c>
      <c r="N23" s="255" t="s">
        <v>10</v>
      </c>
      <c r="O23" s="255" t="s">
        <v>10</v>
      </c>
      <c r="P23" s="255" t="s">
        <v>10</v>
      </c>
      <c r="Q23" s="255" t="s">
        <v>10</v>
      </c>
      <c r="R23" s="255" t="s">
        <v>218</v>
      </c>
      <c r="S23" s="265" t="s">
        <v>526</v>
      </c>
      <c r="T23" s="41"/>
      <c r="U23" s="35"/>
      <c r="V23" s="36"/>
      <c r="W23" s="41"/>
      <c r="X23" s="35"/>
      <c r="Y23" s="36"/>
      <c r="Z23" s="41"/>
      <c r="AA23" s="35"/>
      <c r="AB23" s="36"/>
      <c r="AC23" s="42" t="str">
        <f>IF(OR(AND(T23="",U23=""),AND(W23="",X23=""),AND(Z23="",AA23=""),AND(U23="X",X23="X",AA23="X"),AND(U23="Q",X23="Q",AA23="Q"),OR(U23="M",X23="M",AA23="M")),"",SUM(T23,W23,Z23))</f>
        <v/>
      </c>
      <c r="AD23" s="34" t="str">
        <f xml:space="preserve"> IF(AND(OR(AND(U23="Q",X23="Q",AA23="Q"),AND(U23="X",X23="X",AA23="X")),SUM(T23,W23,Z23)=0,ISNUMBER(AC23)),"",IF(OR(U23="M",X23="M",AA23="M"),"M",IF(AND(U23=X23,U23=AA23,OR(X23="X",X23="W",X23="Q",X23="U",X23="Z")),UPPER( X23),"")))</f>
        <v/>
      </c>
      <c r="AE23" s="33"/>
      <c r="AF23" s="150"/>
      <c r="AY23" s="1"/>
      <c r="AZ23" s="1"/>
      <c r="BA23" s="1"/>
      <c r="BB23" s="1"/>
      <c r="BC23" s="1"/>
      <c r="BD23" s="1"/>
      <c r="BE23" s="1"/>
      <c r="BF23" s="1"/>
      <c r="BG23" s="1"/>
      <c r="BH23" s="1"/>
      <c r="BI23" s="1"/>
      <c r="BJ23" s="1"/>
      <c r="BK23" s="1"/>
      <c r="BL23" s="1"/>
      <c r="BM23" s="1"/>
    </row>
    <row r="24" spans="3:65" ht="21" customHeight="1" x14ac:dyDescent="0.25">
      <c r="C24" s="150"/>
      <c r="D24" s="356"/>
      <c r="E24" s="354"/>
      <c r="F24" s="176" t="s">
        <v>700</v>
      </c>
      <c r="G24" s="164" t="s">
        <v>8</v>
      </c>
      <c r="H24" s="164" t="s">
        <v>10</v>
      </c>
      <c r="I24" s="164" t="s">
        <v>10</v>
      </c>
      <c r="J24" s="164" t="s">
        <v>10</v>
      </c>
      <c r="K24" s="164" t="s">
        <v>10</v>
      </c>
      <c r="L24" s="164" t="s">
        <v>10</v>
      </c>
      <c r="M24" s="255" t="s">
        <v>10</v>
      </c>
      <c r="N24" s="255" t="s">
        <v>10</v>
      </c>
      <c r="O24" s="255" t="s">
        <v>10</v>
      </c>
      <c r="P24" s="255" t="s">
        <v>10</v>
      </c>
      <c r="Q24" s="255" t="s">
        <v>10</v>
      </c>
      <c r="R24" s="255" t="s">
        <v>218</v>
      </c>
      <c r="S24" s="265" t="s">
        <v>526</v>
      </c>
      <c r="T24" s="42" t="str">
        <f>IF(OR(AND(T22="",U22=""),AND(T23="",U23=""),AND(U22="X",U23="X"),AND(U22="Q",U23="Q"),OR(U22="M",U23="M")),"",SUM(T22,T23))</f>
        <v/>
      </c>
      <c r="U24" s="34" t="str">
        <f>IF(AND(OR(AND(U22="Q",U23="Q"),AND(U22="X",U23="X")),SUM(T22,T23)=0,ISNUMBER(T24)),"",IF(OR(U22="m",U23="m"),"m",IF(AND(U22=U23,OR(U22="X",U22="W",U22="Q",U22="U",U22="Z")),UPPER(U22),"")))</f>
        <v/>
      </c>
      <c r="V24" s="33"/>
      <c r="W24" s="42" t="str">
        <f>IF(OR(AND(W22="",X22=""),AND(W23="",X23=""),AND(X22="X",X23="X"),AND(X22="Q",X23="Q"),OR(X22="M",X23="M")),"",SUM(W22,W23))</f>
        <v/>
      </c>
      <c r="X24" s="34" t="str">
        <f>IF(AND(OR(AND(X22="Q",X23="Q"),AND(X22="X",X23="X")),SUM(W22,W23)=0,ISNUMBER(W24)),"",IF(OR(X22="m",X23="m"),"m",IF(AND(X22=X23,OR(X22="X",X22="W",X22="Q",X22="U",X22="Z")),UPPER(X22),"")))</f>
        <v/>
      </c>
      <c r="Y24" s="33"/>
      <c r="Z24" s="42" t="str">
        <f>IF(OR(AND(Z22="",AA22=""),AND(Z23="",AA23=""),AND(AA22="X",AA23="X"),AND(AA22="Q",AA23="Q"),OR(AA22="M",AA23="M")),"",SUM(Z22,Z23))</f>
        <v/>
      </c>
      <c r="AA24" s="34" t="str">
        <f>IF(AND(OR(AND(AA22="Q",AA23="Q"),AND(AA22="X",AA23="X")),SUM(Z22,Z23)=0,ISNUMBER(Z24)),"",IF(OR(AA22="m",AA23="m"),"m",IF(AND(AA22=AA23,OR(AA22="X",AA22="W",AA22="Q",AA22="U",AA22="Z")),UPPER(AA22),"")))</f>
        <v/>
      </c>
      <c r="AB24" s="33"/>
      <c r="AC24" s="42" t="str">
        <f>IF(OR(AND(AC22="",AD22=""),AND(AC23="",AD23=""),AND(AD22="X",AD23="X"),AND(AD22="Q",AD23="Q"),OR(AD22="M",AD23="M")),"",SUM(AC22,AC23))</f>
        <v/>
      </c>
      <c r="AD24" s="34" t="str">
        <f>IF(AND(OR(AND(AD22="Q",AD23="Q"),AND(AD22="X",AD23="X")),SUM(AC22,AC23)=0,ISNUMBER(AC24)),"",IF(OR(AD22="m",AD23="m"),"m",IF(AND(AD22=AD23,OR(AD22="X",AD22="W",AD22="Q",AD22="U",AD22="Z")),UPPER(AD22),"")))</f>
        <v/>
      </c>
      <c r="AE24" s="33"/>
      <c r="AF24" s="150"/>
      <c r="AY24" s="1"/>
      <c r="AZ24" s="1"/>
      <c r="BA24" s="1"/>
      <c r="BB24" s="1"/>
      <c r="BC24" s="1"/>
      <c r="BD24" s="1"/>
      <c r="BE24" s="1"/>
      <c r="BF24" s="1"/>
      <c r="BG24" s="1"/>
      <c r="BH24" s="1"/>
      <c r="BI24" s="1"/>
      <c r="BJ24" s="1"/>
      <c r="BK24" s="1"/>
      <c r="BL24" s="1"/>
      <c r="BM24" s="1"/>
    </row>
    <row r="25" spans="3:65" ht="21" customHeight="1" x14ac:dyDescent="0.25">
      <c r="C25" s="150"/>
      <c r="D25" s="356"/>
      <c r="E25" s="354" t="s">
        <v>700</v>
      </c>
      <c r="F25" s="176" t="s">
        <v>703</v>
      </c>
      <c r="G25" s="164" t="s">
        <v>10</v>
      </c>
      <c r="H25" s="164" t="s">
        <v>12</v>
      </c>
      <c r="I25" s="164" t="s">
        <v>10</v>
      </c>
      <c r="J25" s="164" t="s">
        <v>10</v>
      </c>
      <c r="K25" s="164" t="s">
        <v>10</v>
      </c>
      <c r="L25" s="164" t="s">
        <v>10</v>
      </c>
      <c r="M25" s="255" t="s">
        <v>10</v>
      </c>
      <c r="N25" s="255" t="s">
        <v>10</v>
      </c>
      <c r="O25" s="255" t="s">
        <v>10</v>
      </c>
      <c r="P25" s="255" t="s">
        <v>10</v>
      </c>
      <c r="Q25" s="255" t="s">
        <v>10</v>
      </c>
      <c r="R25" s="255" t="s">
        <v>218</v>
      </c>
      <c r="S25" s="265" t="s">
        <v>526</v>
      </c>
      <c r="T25" s="42" t="str">
        <f>IF(OR(AND(T13="",U13=""),AND(T16="",U16=""),AND(T19="",U19=""),AND(T22="",U22=""),AND(U13="X",U16="X",U19="X",U22="X"),AND(U13="Q",U16="Q",U19="Q",U22="Q"),OR(U13="M",U16="M",U19="M",U22="M")),"",SUM(T13,T16,T19,T22))</f>
        <v/>
      </c>
      <c r="U25" s="34" t="str">
        <f>IF(AND(OR(AND(U13="Q",U16="Q",U19="Q",U22="Q"),AND(U13="X",U16="X",U19="X",U22="X")),SUM(T13,T16,T19,T22)=0,ISNUMBER(T25)),"",IF(OR(U13="m",U16="m",U19="m",U22="m"),"m",IF(AND(U13=U16,U13=U19,U13=U22,OR(U13="X",U13="W",U13="Q",U13="U",U13="Z")),UPPER(U13),"")))</f>
        <v/>
      </c>
      <c r="V25" s="33"/>
      <c r="W25" s="42" t="str">
        <f>IF(OR(AND(W13="",X13=""),AND(W16="",X16=""),AND(W19="",X19=""),AND(W22="",X22=""),AND(X13="X",X16="X",X19="X",X22="X"),AND(X13="Q",X16="Q",X19="Q",X22="Q"),OR(X13="M",X16="M",X19="M",X22="M")),"",SUM(W13,W16,W19,W22))</f>
        <v/>
      </c>
      <c r="X25" s="34" t="str">
        <f>IF(AND(OR(AND(X13="Q",X16="Q",X19="Q",X22="Q"),AND(X13="X",X16="X",X19="X",X22="X")),SUM(W13,W16,W19,W22)=0,ISNUMBER(W25)),"",IF(OR(X13="m",X16="m",X19="m",X22="m"),"m",IF(AND(X13=X16,X13=X19,X13=X22,OR(X13="X",X13="W",X13="Q",X13="U",X13="Z")),UPPER(X13),"")))</f>
        <v/>
      </c>
      <c r="Y25" s="33"/>
      <c r="Z25" s="42" t="str">
        <f>IF(OR(AND(Z13="",AA13=""),AND(Z16="",AA16=""),AND(Z19="",AA19=""),AND(Z22="",AA22=""),AND(AA13="X",AA16="X",AA19="X",AA22="X"),AND(AA13="Q",AA16="Q",AA19="Q",AA22="Q"),OR(AA13="M",AA16="M",AA19="M",AA22="M")),"",SUM(Z13,Z16,Z19,Z22))</f>
        <v/>
      </c>
      <c r="AA25" s="34" t="str">
        <f>IF(AND(OR(AND(AA13="Q",AA16="Q",AA19="Q",AA22="Q"),AND(AA13="X",AA16="X",AA19="X",AA22="X")),SUM(Z13,Z16,Z19,Z22)=0,ISNUMBER(Z25)),"",IF(OR(AA13="m",AA16="m",AA19="m",AA22="m"),"m",IF(AND(AA13=AA16,AA13=AA19,AA13=AA22,OR(AA13="X",AA13="W",AA13="Q",AA13="U",AA13="Z")),UPPER(AA13),"")))</f>
        <v/>
      </c>
      <c r="AB25" s="33"/>
      <c r="AC25" s="42" t="str">
        <f>IF(OR(AND(AC13="",AD13=""),AND(AC16="",AD16=""),AND(AC19="",AD19=""),AND(AC22="",AD22=""),AND(AD13="X",AD16="X",AD19="X",AD22="X"),AND(AD13="Q",AD16="Q",AD19="Q",AD22="Q"),OR(AD13="M",AD16="M",AD19="M",AD22="M")),"",SUM(AC13,AC16,AC19,AC22))</f>
        <v/>
      </c>
      <c r="AD25" s="34" t="str">
        <f>IF(AND(OR(AND(AD13="Q",AD16="Q",AD19="Q",AD22="Q"),AND(AD13="X",AD16="X",AD19="X",AD22="X")),SUM(AC13,AC16,AC19,AC22)=0,ISNUMBER(AC25)),"",IF(OR(AD13="m",AD16="m",AD19="m",AD22="m"),"m",IF(AND(AD13=AD16,AD13=AD19,AD13=AD22,OR(AD13="X",AD13="W",AD13="Q",AD13="U",AD13="Z")),UPPER(AD13),"")))</f>
        <v/>
      </c>
      <c r="AE25" s="33"/>
      <c r="AF25" s="150"/>
      <c r="AY25" s="1"/>
      <c r="AZ25" s="1"/>
      <c r="BA25" s="1"/>
      <c r="BB25" s="1"/>
      <c r="BC25" s="1"/>
      <c r="BD25" s="1"/>
      <c r="BE25" s="1"/>
      <c r="BF25" s="1"/>
      <c r="BG25" s="1"/>
      <c r="BH25" s="1"/>
      <c r="BI25" s="1"/>
      <c r="BJ25" s="1"/>
      <c r="BK25" s="1"/>
      <c r="BL25" s="1"/>
      <c r="BM25" s="1"/>
    </row>
    <row r="26" spans="3:65" ht="21" customHeight="1" x14ac:dyDescent="0.25">
      <c r="C26" s="150"/>
      <c r="D26" s="356"/>
      <c r="E26" s="354"/>
      <c r="F26" s="176" t="s">
        <v>704</v>
      </c>
      <c r="G26" s="164" t="s">
        <v>10</v>
      </c>
      <c r="H26" s="164" t="s">
        <v>11</v>
      </c>
      <c r="I26" s="164" t="s">
        <v>10</v>
      </c>
      <c r="J26" s="164" t="s">
        <v>10</v>
      </c>
      <c r="K26" s="164" t="s">
        <v>10</v>
      </c>
      <c r="L26" s="164" t="s">
        <v>10</v>
      </c>
      <c r="M26" s="255" t="s">
        <v>10</v>
      </c>
      <c r="N26" s="255" t="s">
        <v>10</v>
      </c>
      <c r="O26" s="255" t="s">
        <v>10</v>
      </c>
      <c r="P26" s="255" t="s">
        <v>10</v>
      </c>
      <c r="Q26" s="255" t="s">
        <v>10</v>
      </c>
      <c r="R26" s="255" t="s">
        <v>218</v>
      </c>
      <c r="S26" s="265" t="s">
        <v>526</v>
      </c>
      <c r="T26" s="42" t="str">
        <f>IF(OR(AND(T14="",U14=""),AND(T17="",U17=""),AND(T20="",U20=""),AND(T23="",U23=""),AND(U14="X",U17="X",U20="X",U23="X"),AND(U14="Q",U17="Q",U20="Q",U23="Q"),OR(U14="M",U17="M",U20="M",U23="M")),"",SUM(T14,T17,T20,T23))</f>
        <v/>
      </c>
      <c r="U26" s="34" t="str">
        <f>IF(AND(OR(AND(U14="Q",U17="Q",U20="Q",U23="Q"),AND(U14="X",U17="X",U20="X",U23="X")),SUM(T14,T17,T20,T23)=0,ISNUMBER(T26)),"",IF(OR(U14="m",U17="m",U20="m",U23="m"),"m",IF(AND(U14=U17,U14=U20,U14=U23,OR(U14="X",U14="W",U14="Q",U14="U",U14="Z")),UPPER(U14),"")))</f>
        <v/>
      </c>
      <c r="V26" s="33"/>
      <c r="W26" s="42" t="str">
        <f>IF(OR(AND(W14="",X14=""),AND(W17="",X17=""),AND(W20="",X20=""),AND(W23="",X23=""),AND(X14="X",X17="X",X20="X",X23="X"),AND(X14="Q",X17="Q",X20="Q",X23="Q"),OR(X14="M",X17="M",X20="M",X23="M")),"",SUM(W14,W17,W20,W23))</f>
        <v/>
      </c>
      <c r="X26" s="34" t="str">
        <f>IF(AND(OR(AND(X14="Q",X17="Q",X20="Q",X23="Q"),AND(X14="X",X17="X",X20="X",X23="X")),SUM(W14,W17,W20,W23)=0,ISNUMBER(W26)),"",IF(OR(X14="m",X17="m",X20="m",X23="m"),"m",IF(AND(X14=X17,X14=X20,X14=X23,OR(X14="X",X14="W",X14="Q",X14="U",X14="Z")),UPPER(X14),"")))</f>
        <v/>
      </c>
      <c r="Y26" s="33"/>
      <c r="Z26" s="42" t="str">
        <f>IF(OR(AND(Z14="",AA14=""),AND(Z17="",AA17=""),AND(Z20="",AA20=""),AND(Z23="",AA23=""),AND(AA14="X",AA17="X",AA20="X",AA23="X"),AND(AA14="Q",AA17="Q",AA20="Q",AA23="Q"),OR(AA14="M",AA17="M",AA20="M",AA23="M")),"",SUM(Z14,Z17,Z20,Z23))</f>
        <v/>
      </c>
      <c r="AA26" s="34" t="str">
        <f>IF(AND(OR(AND(AA14="Q",AA17="Q",AA20="Q",AA23="Q"),AND(AA14="X",AA17="X",AA20="X",AA23="X")),SUM(Z14,Z17,Z20,Z23)=0,ISNUMBER(Z26)),"",IF(OR(AA14="m",AA17="m",AA20="m",AA23="m"),"m",IF(AND(AA14=AA17,AA14=AA20,AA14=AA23,OR(AA14="X",AA14="W",AA14="Q",AA14="U",AA14="Z")),UPPER(AA14),"")))</f>
        <v/>
      </c>
      <c r="AB26" s="33"/>
      <c r="AC26" s="42" t="str">
        <f>IF(OR(AND(AC14="",AD14=""),AND(AC17="",AD17=""),AND(AC20="",AD20=""),AND(AC23="",AD23=""),AND(AD14="X",AD17="X",AD20="X",AD23="X"),AND(AD14="Q",AD17="Q",AD20="Q",AD23="Q"),OR(AD14="M",AD17="M",AD20="M",AD23="M")),"",SUM(AC14,AC17,AC20,AC23))</f>
        <v/>
      </c>
      <c r="AD26" s="34" t="str">
        <f>IF(AND(OR(AND(AD14="Q",AD17="Q",AD20="Q",AD23="Q"),AND(AD14="X",AD17="X",AD20="X",AD23="X")),SUM(AC14,AC17,AC20,AC23)=0,ISNUMBER(AC26)),"",IF(OR(AD14="m",AD17="m",AD20="m",AD23="m"),"m",IF(AND(AD14=AD17,AD14=AD20,AD14=AD23,OR(AD14="X",AD14="W",AD14="Q",AD14="U",AD14="Z")),UPPER(AD14),"")))</f>
        <v/>
      </c>
      <c r="AE26" s="33"/>
      <c r="AF26" s="150"/>
      <c r="AY26" s="1"/>
      <c r="AZ26" s="1"/>
      <c r="BA26" s="1"/>
      <c r="BB26" s="1"/>
      <c r="BC26" s="1"/>
      <c r="BD26" s="1"/>
      <c r="BE26" s="1"/>
      <c r="BF26" s="1"/>
      <c r="BG26" s="1"/>
      <c r="BH26" s="1"/>
      <c r="BI26" s="1"/>
      <c r="BJ26" s="1"/>
      <c r="BK26" s="1"/>
      <c r="BL26" s="1"/>
      <c r="BM26" s="1"/>
    </row>
    <row r="27" spans="3:65" ht="21" customHeight="1" x14ac:dyDescent="0.25">
      <c r="C27" s="150"/>
      <c r="D27" s="357"/>
      <c r="E27" s="354"/>
      <c r="F27" s="176" t="s">
        <v>700</v>
      </c>
      <c r="G27" s="164" t="s">
        <v>10</v>
      </c>
      <c r="H27" s="164" t="s">
        <v>10</v>
      </c>
      <c r="I27" s="164" t="s">
        <v>10</v>
      </c>
      <c r="J27" s="164" t="s">
        <v>10</v>
      </c>
      <c r="K27" s="164" t="s">
        <v>10</v>
      </c>
      <c r="L27" s="164" t="s">
        <v>10</v>
      </c>
      <c r="M27" s="255" t="s">
        <v>10</v>
      </c>
      <c r="N27" s="255" t="s">
        <v>10</v>
      </c>
      <c r="O27" s="255" t="s">
        <v>10</v>
      </c>
      <c r="P27" s="255" t="s">
        <v>10</v>
      </c>
      <c r="Q27" s="255" t="s">
        <v>10</v>
      </c>
      <c r="R27" s="255" t="s">
        <v>218</v>
      </c>
      <c r="S27" s="265" t="s">
        <v>526</v>
      </c>
      <c r="T27" s="42" t="str">
        <f>IF(OR(AND(T15="",U15=""),AND(T18="",U18=""),AND(T21="",U21=""),AND(T24="",U24=""),AND(U15="X",U18="X",U21="X",U24="X"),AND(U15="Q",U18="Q",U21="Q",U24="Q"),OR(U15="M",U18="M",U21="M",U24="M")),"",SUM(T15,T18,T21,T24))</f>
        <v/>
      </c>
      <c r="U27" s="34" t="str">
        <f>IF(AND(OR(AND(U15="Q",U18="Q",U21="Q",U24="Q"),AND(U15="X",U18="X",U21="X",U24="X")),SUM(T15,T18,T21,T24)=0,ISNUMBER(T27)),"",IF(OR(U15="m",U18="m",U21="m",U24="m"),"m",IF(AND(U15=U18,U15=U21,U15=U24,OR(U15="X",U15="W",U15="Q",U15="U",U15="Z")),UPPER(U15),"")))</f>
        <v/>
      </c>
      <c r="V27" s="33"/>
      <c r="W27" s="42" t="str">
        <f>IF(OR(AND(W15="",X15=""),AND(W18="",X18=""),AND(W21="",X21=""),AND(W24="",X24=""),AND(X15="X",X18="X",X21="X",X24="X"),AND(X15="Q",X18="Q",X21="Q",X24="Q"),OR(X15="M",X18="M",X21="M",X24="M")),"",SUM(W15,W18,W21,W24))</f>
        <v/>
      </c>
      <c r="X27" s="34" t="str">
        <f>IF(AND(OR(AND(X15="Q",X18="Q",X21="Q",X24="Q"),AND(X15="X",X18="X",X21="X",X24="X")),SUM(W15,W18,W21,W24)=0,ISNUMBER(W27)),"",IF(OR(X15="m",X18="m",X21="m",X24="m"),"m",IF(AND(X15=X18,X15=X21,X15=X24,OR(X15="X",X15="W",X15="Q",X15="U",X15="Z")),UPPER(X15),"")))</f>
        <v/>
      </c>
      <c r="Y27" s="33"/>
      <c r="Z27" s="42" t="str">
        <f>IF(OR(AND(Z15="",AA15=""),AND(Z18="",AA18=""),AND(Z21="",AA21=""),AND(Z24="",AA24=""),AND(AA15="X",AA18="X",AA21="X",AA24="X"),AND(AA15="Q",AA18="Q",AA21="Q",AA24="Q"),OR(AA15="M",AA18="M",AA21="M",AA24="M")),"",SUM(Z15,Z18,Z21,Z24))</f>
        <v/>
      </c>
      <c r="AA27" s="34" t="str">
        <f>IF(AND(OR(AND(AA15="Q",AA18="Q",AA21="Q",AA24="Q"),AND(AA15="X",AA18="X",AA21="X",AA24="X")),SUM(Z15,Z18,Z21,Z24)=0,ISNUMBER(Z27)),"",IF(OR(AA15="m",AA18="m",AA21="m",AA24="m"),"m",IF(AND(AA15=AA18,AA15=AA21,AA15=AA24,OR(AA15="X",AA15="W",AA15="Q",AA15="U",AA15="Z")),UPPER(AA15),"")))</f>
        <v/>
      </c>
      <c r="AB27" s="33"/>
      <c r="AC27" s="42" t="str">
        <f>IF(OR(AND(AC15="",AD15=""),AND(AC18="",AD18=""),AND(AC21="",AD21=""),AND(AC24="",AD24=""),AND(AD15="X",AD18="X",AD21="X",AD24="X"),AND(AD15="Q",AD18="Q",AD21="Q",AD24="Q"),OR(AD15="M",AD18="M",AD21="M",AD24="M")),"",SUM(AC15,AC18,AC21,AC24))</f>
        <v/>
      </c>
      <c r="AD27" s="34" t="str">
        <f>IF(AND(OR(AND(AD15="Q",AD18="Q",AD21="Q",AD24="Q"),AND(AD15="X",AD18="X",AD21="X",AD24="X")),SUM(AC15,AC18,AC21,AC24)=0,ISNUMBER(AC27)),"",IF(OR(AD15="m",AD18="m",AD21="m",AD24="m"),"m",IF(AND(AD15=AD18,AD15=AD21,AD15=AD24,OR(AD15="X",AD15="W",AD15="Q",AD15="U",AD15="Z")),UPPER(AD15),"")))</f>
        <v/>
      </c>
      <c r="AE27" s="33"/>
      <c r="AF27" s="150"/>
      <c r="AY27" s="1"/>
      <c r="AZ27" s="1"/>
      <c r="BA27" s="1"/>
      <c r="BB27" s="1"/>
      <c r="BC27" s="1"/>
      <c r="BD27" s="1"/>
      <c r="BE27" s="1"/>
      <c r="BF27" s="1"/>
      <c r="BG27" s="1"/>
      <c r="BH27" s="1"/>
      <c r="BI27" s="1"/>
      <c r="BJ27" s="1"/>
      <c r="BK27" s="1"/>
      <c r="BL27" s="1"/>
      <c r="BM27" s="1"/>
    </row>
    <row r="28" spans="3:65" ht="15" customHeight="1" x14ac:dyDescent="0.25">
      <c r="C28" s="150"/>
      <c r="D28" s="150"/>
      <c r="E28" s="150"/>
      <c r="F28" s="150"/>
      <c r="G28" s="150"/>
      <c r="H28" s="150"/>
      <c r="I28" s="150"/>
      <c r="J28" s="150"/>
      <c r="K28" s="150"/>
      <c r="L28" s="150"/>
      <c r="M28" s="93"/>
      <c r="N28" s="93"/>
      <c r="O28" s="93"/>
      <c r="P28" s="93"/>
      <c r="Q28" s="93"/>
      <c r="R28" s="93"/>
      <c r="S28" s="93"/>
      <c r="T28" s="150"/>
      <c r="U28" s="150"/>
      <c r="V28" s="150"/>
      <c r="W28" s="150"/>
      <c r="X28" s="150"/>
      <c r="Y28" s="150"/>
      <c r="Z28" s="150"/>
      <c r="AA28" s="150"/>
      <c r="AB28" s="150"/>
      <c r="AC28" s="150"/>
      <c r="AD28" s="150"/>
      <c r="AE28" s="150"/>
      <c r="AF28" s="150"/>
      <c r="AY28" s="1"/>
      <c r="AZ28" s="1"/>
      <c r="BA28" s="1"/>
      <c r="BB28" s="1"/>
      <c r="BC28" s="1"/>
      <c r="BD28" s="1"/>
      <c r="BE28" s="1"/>
      <c r="BF28" s="1"/>
      <c r="BG28" s="1"/>
      <c r="BH28" s="1"/>
      <c r="BI28" s="1"/>
      <c r="BJ28" s="1"/>
      <c r="BK28" s="1"/>
      <c r="BL28" s="1"/>
      <c r="BM28" s="1"/>
    </row>
    <row r="29" spans="3:65" ht="21" customHeight="1" x14ac:dyDescent="0.25">
      <c r="C29" s="150"/>
      <c r="D29" s="355" t="s">
        <v>1842</v>
      </c>
      <c r="E29" s="354" t="s">
        <v>1841</v>
      </c>
      <c r="F29" s="176" t="s">
        <v>703</v>
      </c>
      <c r="G29" s="164" t="s">
        <v>10</v>
      </c>
      <c r="H29" s="164" t="s">
        <v>12</v>
      </c>
      <c r="I29" s="164" t="s">
        <v>515</v>
      </c>
      <c r="J29" s="164" t="s">
        <v>10</v>
      </c>
      <c r="K29" s="164" t="s">
        <v>10</v>
      </c>
      <c r="L29" s="164" t="s">
        <v>10</v>
      </c>
      <c r="M29" s="255" t="s">
        <v>10</v>
      </c>
      <c r="N29" s="255" t="s">
        <v>10</v>
      </c>
      <c r="O29" s="255" t="s">
        <v>10</v>
      </c>
      <c r="P29" s="255" t="s">
        <v>10</v>
      </c>
      <c r="Q29" s="255" t="s">
        <v>10</v>
      </c>
      <c r="R29" s="255" t="s">
        <v>218</v>
      </c>
      <c r="S29" s="265" t="s">
        <v>527</v>
      </c>
      <c r="T29" s="41"/>
      <c r="U29" s="35"/>
      <c r="V29" s="36"/>
      <c r="W29" s="41"/>
      <c r="X29" s="35"/>
      <c r="Y29" s="36"/>
      <c r="Z29" s="41"/>
      <c r="AA29" s="35"/>
      <c r="AB29" s="36"/>
      <c r="AC29" s="42" t="str">
        <f>IF(OR(AND(T29="",U29=""),AND(W29="",X29=""),AND(Z29="",AA29=""),AND(U29="X",X29="X",AA29="X"),AND(U29="Q",X29="Q",AA29="Q"),OR(U29="M",X29="M",AA29="M")),"",SUM(T29,W29,Z29))</f>
        <v/>
      </c>
      <c r="AD29" s="34" t="str">
        <f xml:space="preserve"> IF(AND(OR(AND(U29="Q",X29="Q",AA29="Q"),AND(U29="X",X29="X",AA29="X")),SUM(T29,W29,Z29)=0,ISNUMBER(AC29)),"",IF(OR(U29="M",X29="M",AA29="M"),"M",IF(AND(U29=X29,U29=AA29,OR(X29="X",X29="W",X29="Q",X29="U",X29="Z")),UPPER( X29),"")))</f>
        <v/>
      </c>
      <c r="AE29" s="33"/>
      <c r="AF29" s="150"/>
      <c r="AY29" s="1"/>
      <c r="AZ29" s="1"/>
      <c r="BA29" s="1"/>
      <c r="BB29" s="1"/>
      <c r="BC29" s="1"/>
      <c r="BD29" s="1"/>
      <c r="BE29" s="1"/>
      <c r="BF29" s="1"/>
      <c r="BG29" s="1"/>
      <c r="BH29" s="1"/>
      <c r="BI29" s="1"/>
      <c r="BJ29" s="1"/>
      <c r="BK29" s="1"/>
      <c r="BL29" s="1"/>
      <c r="BM29" s="1"/>
    </row>
    <row r="30" spans="3:65" ht="21" customHeight="1" x14ac:dyDescent="0.25">
      <c r="C30" s="150"/>
      <c r="D30" s="356"/>
      <c r="E30" s="354"/>
      <c r="F30" s="176" t="s">
        <v>704</v>
      </c>
      <c r="G30" s="164" t="s">
        <v>10</v>
      </c>
      <c r="H30" s="164" t="s">
        <v>11</v>
      </c>
      <c r="I30" s="164" t="s">
        <v>515</v>
      </c>
      <c r="J30" s="164" t="s">
        <v>10</v>
      </c>
      <c r="K30" s="164" t="s">
        <v>10</v>
      </c>
      <c r="L30" s="164" t="s">
        <v>10</v>
      </c>
      <c r="M30" s="255" t="s">
        <v>10</v>
      </c>
      <c r="N30" s="255" t="s">
        <v>10</v>
      </c>
      <c r="O30" s="255" t="s">
        <v>10</v>
      </c>
      <c r="P30" s="255" t="s">
        <v>10</v>
      </c>
      <c r="Q30" s="255" t="s">
        <v>10</v>
      </c>
      <c r="R30" s="255" t="s">
        <v>218</v>
      </c>
      <c r="S30" s="265" t="s">
        <v>527</v>
      </c>
      <c r="T30" s="41"/>
      <c r="U30" s="35"/>
      <c r="V30" s="36"/>
      <c r="W30" s="41"/>
      <c r="X30" s="35"/>
      <c r="Y30" s="36"/>
      <c r="Z30" s="41"/>
      <c r="AA30" s="35"/>
      <c r="AB30" s="36"/>
      <c r="AC30" s="42" t="str">
        <f>IF(OR(AND(T30="",U30=""),AND(W30="",X30=""),AND(Z30="",AA30=""),AND(U30="X",X30="X",AA30="X"),AND(U30="Q",X30="Q",AA30="Q"),OR(U30="M",X30="M",AA30="M")),"",SUM(T30,W30,Z30))</f>
        <v/>
      </c>
      <c r="AD30" s="34" t="str">
        <f xml:space="preserve"> IF(AND(OR(AND(U30="Q",X30="Q",AA30="Q"),AND(U30="X",X30="X",AA30="X")),SUM(T30,W30,Z30)=0,ISNUMBER(AC30)),"",IF(OR(U30="M",X30="M",AA30="M"),"M",IF(AND(U30=X30,U30=AA30,OR(X30="X",X30="W",X30="Q",X30="U",X30="Z")),UPPER( X30),"")))</f>
        <v/>
      </c>
      <c r="AE30" s="33"/>
      <c r="AF30" s="150"/>
      <c r="AY30" s="1"/>
      <c r="AZ30" s="1"/>
      <c r="BA30" s="1"/>
      <c r="BB30" s="1"/>
      <c r="BC30" s="1"/>
      <c r="BD30" s="1"/>
      <c r="BE30" s="1"/>
      <c r="BF30" s="1"/>
      <c r="BG30" s="1"/>
      <c r="BH30" s="1"/>
      <c r="BI30" s="1"/>
      <c r="BJ30" s="1"/>
      <c r="BK30" s="1"/>
      <c r="BL30" s="1"/>
      <c r="BM30" s="1"/>
    </row>
    <row r="31" spans="3:65" ht="21" customHeight="1" x14ac:dyDescent="0.25">
      <c r="C31" s="150"/>
      <c r="D31" s="356"/>
      <c r="E31" s="354"/>
      <c r="F31" s="178" t="s">
        <v>700</v>
      </c>
      <c r="G31" s="164" t="s">
        <v>10</v>
      </c>
      <c r="H31" s="164" t="s">
        <v>10</v>
      </c>
      <c r="I31" s="164" t="s">
        <v>515</v>
      </c>
      <c r="J31" s="164" t="s">
        <v>10</v>
      </c>
      <c r="K31" s="164" t="s">
        <v>10</v>
      </c>
      <c r="L31" s="164" t="s">
        <v>10</v>
      </c>
      <c r="M31" s="255" t="s">
        <v>10</v>
      </c>
      <c r="N31" s="255" t="s">
        <v>10</v>
      </c>
      <c r="O31" s="255" t="s">
        <v>10</v>
      </c>
      <c r="P31" s="255" t="s">
        <v>10</v>
      </c>
      <c r="Q31" s="255" t="s">
        <v>10</v>
      </c>
      <c r="R31" s="255" t="s">
        <v>218</v>
      </c>
      <c r="S31" s="265" t="s">
        <v>527</v>
      </c>
      <c r="T31" s="42" t="str">
        <f>IF(OR(AND(T29="",U29=""),AND(T30="",U30=""),AND(U29="X",U30="X"),AND(U29="Q",U30="Q"),OR(U29="M",U30="M")),"",SUM(T29,T30))</f>
        <v/>
      </c>
      <c r="U31" s="34" t="str">
        <f>IF(AND(OR(AND(U29="Q",U30="Q"),AND(U29="X",U30="X")),SUM(T29,T30)=0,ISNUMBER(T31)),"",IF(OR(U29="m",U30="m"),"m",IF(AND(U29=U30,OR(U29="X",U29="W",U29="Q",U29="U",U29="Z")),UPPER(U29),"")))</f>
        <v/>
      </c>
      <c r="V31" s="33"/>
      <c r="W31" s="42" t="str">
        <f>IF(OR(AND(W29="",X29=""),AND(W30="",X30=""),AND(X29="X",X30="X"),AND(X29="Q",X30="Q"),OR(X29="M",X30="M")),"",SUM(W29,W30))</f>
        <v/>
      </c>
      <c r="X31" s="34" t="str">
        <f>IF(AND(OR(AND(X29="Q",X30="Q"),AND(X29="X",X30="X")),SUM(W29,W30)=0,ISNUMBER(W31)),"",IF(OR(X29="m",X30="m"),"m",IF(AND(X29=X30,OR(X29="X",X29="W",X29="Q",X29="U",X29="Z")),UPPER(X29),"")))</f>
        <v/>
      </c>
      <c r="Y31" s="33"/>
      <c r="Z31" s="42" t="str">
        <f>IF(OR(AND(Z29="",AA29=""),AND(Z30="",AA30=""),AND(AA29="X",AA30="X"),AND(AA29="Q",AA30="Q"),OR(AA29="M",AA30="M")),"",SUM(Z29,Z30))</f>
        <v/>
      </c>
      <c r="AA31" s="34" t="str">
        <f>IF(AND(OR(AND(AA29="Q",AA30="Q"),AND(AA29="X",AA30="X")),SUM(Z29,Z30)=0,ISNUMBER(Z31)),"",IF(OR(AA29="m",AA30="m"),"m",IF(AND(AA29=AA30,OR(AA29="X",AA29="W",AA29="Q",AA29="U",AA29="Z")),UPPER(AA29),"")))</f>
        <v/>
      </c>
      <c r="AB31" s="33"/>
      <c r="AC31" s="42" t="str">
        <f>IF(OR(AND(AC29="",AD29=""),AND(AC30="",AD30=""),AND(AD29="X",AD30="X"),AND(AD29="Q",AD30="Q"),OR(AD29="M",AD30="M")),"",SUM(AC29,AC30))</f>
        <v/>
      </c>
      <c r="AD31" s="34" t="str">
        <f>IF(AND(OR(AND(AD29="Q",AD30="Q"),AND(AD29="X",AD30="X")),SUM(AC29,AC30)=0,ISNUMBER(AC31)),"",IF(OR(AD29="m",AD30="m"),"m",IF(AND(AD29=AD30,OR(AD29="X",AD29="W",AD29="Q",AD29="U",AD29="Z")),UPPER(AD29),"")))</f>
        <v/>
      </c>
      <c r="AE31" s="33"/>
      <c r="AF31" s="150"/>
      <c r="AY31" s="1"/>
      <c r="AZ31" s="1"/>
      <c r="BA31" s="1"/>
      <c r="BB31" s="1"/>
      <c r="BC31" s="1"/>
      <c r="BD31" s="1"/>
      <c r="BE31" s="1"/>
      <c r="BF31" s="1"/>
      <c r="BG31" s="1"/>
      <c r="BH31" s="1"/>
      <c r="BI31" s="1"/>
      <c r="BJ31" s="1"/>
      <c r="BK31" s="1"/>
      <c r="BL31" s="1"/>
      <c r="BM31" s="1"/>
    </row>
    <row r="32" spans="3:65" ht="21" customHeight="1" x14ac:dyDescent="0.25">
      <c r="C32" s="150"/>
      <c r="D32" s="356"/>
      <c r="E32" s="354" t="s">
        <v>708</v>
      </c>
      <c r="F32" s="176" t="s">
        <v>703</v>
      </c>
      <c r="G32" s="164" t="s">
        <v>10</v>
      </c>
      <c r="H32" s="164" t="s">
        <v>12</v>
      </c>
      <c r="I32" s="164" t="s">
        <v>516</v>
      </c>
      <c r="J32" s="164" t="s">
        <v>10</v>
      </c>
      <c r="K32" s="164" t="s">
        <v>10</v>
      </c>
      <c r="L32" s="164" t="s">
        <v>10</v>
      </c>
      <c r="M32" s="255" t="s">
        <v>10</v>
      </c>
      <c r="N32" s="255" t="s">
        <v>10</v>
      </c>
      <c r="O32" s="255" t="s">
        <v>10</v>
      </c>
      <c r="P32" s="255" t="s">
        <v>10</v>
      </c>
      <c r="Q32" s="255" t="s">
        <v>10</v>
      </c>
      <c r="R32" s="255" t="s">
        <v>218</v>
      </c>
      <c r="S32" s="265" t="s">
        <v>527</v>
      </c>
      <c r="T32" s="41"/>
      <c r="U32" s="35"/>
      <c r="V32" s="36"/>
      <c r="W32" s="41"/>
      <c r="X32" s="35"/>
      <c r="Y32" s="36"/>
      <c r="Z32" s="41"/>
      <c r="AA32" s="35"/>
      <c r="AB32" s="36"/>
      <c r="AC32" s="42" t="str">
        <f>IF(OR(AND(T32="",U32=""),AND(W32="",X32=""),AND(Z32="",AA32=""),AND(U32="X",X32="X",AA32="X"),AND(U32="Q",X32="Q",AA32="Q"),OR(U32="M",X32="M",AA32="M")),"",SUM(T32,W32,Z32))</f>
        <v/>
      </c>
      <c r="AD32" s="34" t="str">
        <f xml:space="preserve"> IF(AND(OR(AND(U32="Q",X32="Q",AA32="Q"),AND(U32="X",X32="X",AA32="X")),SUM(T32,W32,Z32)=0,ISNUMBER(AC32)),"",IF(OR(U32="M",X32="M",AA32="M"),"M",IF(AND(U32=X32,U32=AA32,OR(X32="X",X32="W",X32="Q",X32="U",X32="Z")),UPPER( X32),"")))</f>
        <v/>
      </c>
      <c r="AE32" s="33"/>
      <c r="AF32" s="150"/>
      <c r="AY32" s="1"/>
      <c r="AZ32" s="1"/>
      <c r="BA32" s="1"/>
      <c r="BB32" s="1"/>
      <c r="BC32" s="1"/>
      <c r="BD32" s="1"/>
      <c r="BE32" s="1"/>
      <c r="BF32" s="1"/>
      <c r="BG32" s="1"/>
      <c r="BH32" s="1"/>
      <c r="BI32" s="1"/>
      <c r="BJ32" s="1"/>
      <c r="BK32" s="1"/>
      <c r="BL32" s="1"/>
      <c r="BM32" s="1"/>
    </row>
    <row r="33" spans="3:65" ht="21" customHeight="1" x14ac:dyDescent="0.25">
      <c r="C33" s="150"/>
      <c r="D33" s="356"/>
      <c r="E33" s="354"/>
      <c r="F33" s="176" t="s">
        <v>704</v>
      </c>
      <c r="G33" s="164" t="s">
        <v>10</v>
      </c>
      <c r="H33" s="164" t="s">
        <v>11</v>
      </c>
      <c r="I33" s="164" t="s">
        <v>516</v>
      </c>
      <c r="J33" s="164" t="s">
        <v>10</v>
      </c>
      <c r="K33" s="164" t="s">
        <v>10</v>
      </c>
      <c r="L33" s="164" t="s">
        <v>10</v>
      </c>
      <c r="M33" s="255" t="s">
        <v>10</v>
      </c>
      <c r="N33" s="255" t="s">
        <v>10</v>
      </c>
      <c r="O33" s="255" t="s">
        <v>10</v>
      </c>
      <c r="P33" s="255" t="s">
        <v>10</v>
      </c>
      <c r="Q33" s="255" t="s">
        <v>10</v>
      </c>
      <c r="R33" s="255" t="s">
        <v>218</v>
      </c>
      <c r="S33" s="265" t="s">
        <v>527</v>
      </c>
      <c r="T33" s="41"/>
      <c r="U33" s="35"/>
      <c r="V33" s="36"/>
      <c r="W33" s="41"/>
      <c r="X33" s="35"/>
      <c r="Y33" s="36"/>
      <c r="Z33" s="41"/>
      <c r="AA33" s="35"/>
      <c r="AB33" s="36"/>
      <c r="AC33" s="42" t="str">
        <f>IF(OR(AND(T33="",U33=""),AND(W33="",X33=""),AND(Z33="",AA33=""),AND(U33="X",X33="X",AA33="X"),AND(U33="Q",X33="Q",AA33="Q"),OR(U33="M",X33="M",AA33="M")),"",SUM(T33,W33,Z33))</f>
        <v/>
      </c>
      <c r="AD33" s="34" t="str">
        <f xml:space="preserve"> IF(AND(OR(AND(U33="Q",X33="Q",AA33="Q"),AND(U33="X",X33="X",AA33="X")),SUM(T33,W33,Z33)=0,ISNUMBER(AC33)),"",IF(OR(U33="M",X33="M",AA33="M"),"M",IF(AND(U33=X33,U33=AA33,OR(X33="X",X33="W",X33="Q",X33="U",X33="Z")),UPPER( X33),"")))</f>
        <v/>
      </c>
      <c r="AE33" s="33"/>
      <c r="AF33" s="150"/>
      <c r="AY33" s="1"/>
      <c r="AZ33" s="1"/>
      <c r="BA33" s="1"/>
      <c r="BB33" s="1"/>
      <c r="BC33" s="1"/>
      <c r="BD33" s="1"/>
      <c r="BE33" s="1"/>
      <c r="BF33" s="1"/>
      <c r="BG33" s="1"/>
      <c r="BH33" s="1"/>
      <c r="BI33" s="1"/>
      <c r="BJ33" s="1"/>
      <c r="BK33" s="1"/>
      <c r="BL33" s="1"/>
      <c r="BM33" s="1"/>
    </row>
    <row r="34" spans="3:65" ht="21" customHeight="1" x14ac:dyDescent="0.25">
      <c r="C34" s="150"/>
      <c r="D34" s="356"/>
      <c r="E34" s="354"/>
      <c r="F34" s="178" t="s">
        <v>700</v>
      </c>
      <c r="G34" s="164" t="s">
        <v>10</v>
      </c>
      <c r="H34" s="164" t="s">
        <v>10</v>
      </c>
      <c r="I34" s="164" t="s">
        <v>516</v>
      </c>
      <c r="J34" s="164" t="s">
        <v>10</v>
      </c>
      <c r="K34" s="164" t="s">
        <v>10</v>
      </c>
      <c r="L34" s="164" t="s">
        <v>10</v>
      </c>
      <c r="M34" s="255" t="s">
        <v>10</v>
      </c>
      <c r="N34" s="255" t="s">
        <v>10</v>
      </c>
      <c r="O34" s="255" t="s">
        <v>10</v>
      </c>
      <c r="P34" s="255" t="s">
        <v>10</v>
      </c>
      <c r="Q34" s="255" t="s">
        <v>10</v>
      </c>
      <c r="R34" s="255" t="s">
        <v>218</v>
      </c>
      <c r="S34" s="265" t="s">
        <v>527</v>
      </c>
      <c r="T34" s="42" t="str">
        <f>IF(OR(AND(T32="",U32=""),AND(T33="",U33=""),AND(U32="X",U33="X"),AND(U32="Q",U33="Q"),OR(U32="M",U33="M")),"",SUM(T32,T33))</f>
        <v/>
      </c>
      <c r="U34" s="34" t="str">
        <f>IF(AND(OR(AND(U32="Q",U33="Q"),AND(U32="X",U33="X")),SUM(T32,T33)=0,ISNUMBER(T34)),"",IF(OR(U32="m",U33="m"),"m",IF(AND(U32=U33,OR(U32="X",U32="W",U32="Q",U32="U",U32="Z")),UPPER(U32),"")))</f>
        <v/>
      </c>
      <c r="V34" s="33"/>
      <c r="W34" s="42" t="str">
        <f>IF(OR(AND(W32="",X32=""),AND(W33="",X33=""),AND(X32="X",X33="X"),AND(X32="Q",X33="Q"),OR(X32="M",X33="M")),"",SUM(W32,W33))</f>
        <v/>
      </c>
      <c r="X34" s="34" t="str">
        <f>IF(AND(OR(AND(X32="Q",X33="Q"),AND(X32="X",X33="X")),SUM(W32,W33)=0,ISNUMBER(W34)),"",IF(OR(X32="m",X33="m"),"m",IF(AND(X32=X33,OR(X32="X",X32="W",X32="Q",X32="U",X32="Z")),UPPER(X32),"")))</f>
        <v/>
      </c>
      <c r="Y34" s="33"/>
      <c r="Z34" s="42" t="str">
        <f>IF(OR(AND(Z32="",AA32=""),AND(Z33="",AA33=""),AND(AA32="X",AA33="X"),AND(AA32="Q",AA33="Q"),OR(AA32="M",AA33="M")),"",SUM(Z32,Z33))</f>
        <v/>
      </c>
      <c r="AA34" s="34" t="str">
        <f>IF(AND(OR(AND(AA32="Q",AA33="Q"),AND(AA32="X",AA33="X")),SUM(Z32,Z33)=0,ISNUMBER(Z34)),"",IF(OR(AA32="m",AA33="m"),"m",IF(AND(AA32=AA33,OR(AA32="X",AA32="W",AA32="Q",AA32="U",AA32="Z")),UPPER(AA32),"")))</f>
        <v/>
      </c>
      <c r="AB34" s="33"/>
      <c r="AC34" s="42" t="str">
        <f>IF(OR(AND(AC32="",AD32=""),AND(AC33="",AD33=""),AND(AD32="X",AD33="X"),AND(AD32="Q",AD33="Q"),OR(AD32="M",AD33="M")),"",SUM(AC32,AC33))</f>
        <v/>
      </c>
      <c r="AD34" s="34" t="str">
        <f>IF(AND(OR(AND(AD32="Q",AD33="Q"),AND(AD32="X",AD33="X")),SUM(AC32,AC33)=0,ISNUMBER(AC34)),"",IF(OR(AD32="m",AD33="m"),"m",IF(AND(AD32=AD33,OR(AD32="X",AD32="W",AD32="Q",AD32="U",AD32="Z")),UPPER(AD32),"")))</f>
        <v/>
      </c>
      <c r="AE34" s="33"/>
      <c r="AF34" s="150"/>
      <c r="AY34" s="1"/>
      <c r="AZ34" s="1"/>
      <c r="BA34" s="1"/>
      <c r="BB34" s="1"/>
      <c r="BC34" s="1"/>
      <c r="BD34" s="1"/>
      <c r="BE34" s="1"/>
      <c r="BF34" s="1"/>
      <c r="BG34" s="1"/>
      <c r="BH34" s="1"/>
      <c r="BI34" s="1"/>
      <c r="BJ34" s="1"/>
      <c r="BK34" s="1"/>
      <c r="BL34" s="1"/>
      <c r="BM34" s="1"/>
    </row>
    <row r="35" spans="3:65" ht="21" customHeight="1" x14ac:dyDescent="0.25">
      <c r="C35" s="150"/>
      <c r="D35" s="356"/>
      <c r="E35" s="354" t="s">
        <v>1825</v>
      </c>
      <c r="F35" s="176" t="s">
        <v>703</v>
      </c>
      <c r="G35" s="164" t="s">
        <v>10</v>
      </c>
      <c r="H35" s="164" t="s">
        <v>12</v>
      </c>
      <c r="I35" s="164" t="s">
        <v>517</v>
      </c>
      <c r="J35" s="164" t="s">
        <v>10</v>
      </c>
      <c r="K35" s="164" t="s">
        <v>10</v>
      </c>
      <c r="L35" s="164" t="s">
        <v>10</v>
      </c>
      <c r="M35" s="255" t="s">
        <v>10</v>
      </c>
      <c r="N35" s="255" t="s">
        <v>10</v>
      </c>
      <c r="O35" s="255" t="s">
        <v>10</v>
      </c>
      <c r="P35" s="255" t="s">
        <v>10</v>
      </c>
      <c r="Q35" s="255" t="s">
        <v>10</v>
      </c>
      <c r="R35" s="255" t="s">
        <v>218</v>
      </c>
      <c r="S35" s="265" t="s">
        <v>527</v>
      </c>
      <c r="T35" s="41"/>
      <c r="U35" s="35"/>
      <c r="V35" s="36"/>
      <c r="W35" s="41"/>
      <c r="X35" s="35"/>
      <c r="Y35" s="36"/>
      <c r="Z35" s="41"/>
      <c r="AA35" s="35"/>
      <c r="AB35" s="36"/>
      <c r="AC35" s="42" t="str">
        <f>IF(OR(AND(T35="",U35=""),AND(W35="",X35=""),AND(Z35="",AA35=""),AND(U35="X",X35="X",AA35="X"),AND(U35="Q",X35="Q",AA35="Q"),OR(U35="M",X35="M",AA35="M")),"",SUM(T35,W35,Z35))</f>
        <v/>
      </c>
      <c r="AD35" s="34" t="str">
        <f xml:space="preserve"> IF(AND(OR(AND(U35="Q",X35="Q",AA35="Q"),AND(U35="X",X35="X",AA35="X")),SUM(T35,W35,Z35)=0,ISNUMBER(AC35)),"",IF(OR(U35="M",X35="M",AA35="M"),"M",IF(AND(U35=X35,U35=AA35,OR(X35="X",X35="W",X35="Q",X35="U",X35="Z")),UPPER( X35),"")))</f>
        <v/>
      </c>
      <c r="AE35" s="33"/>
      <c r="AF35" s="150"/>
      <c r="AY35" s="1"/>
      <c r="AZ35" s="1"/>
      <c r="BA35" s="1"/>
      <c r="BB35" s="1"/>
      <c r="BC35" s="1"/>
      <c r="BD35" s="1"/>
      <c r="BE35" s="1"/>
      <c r="BF35" s="1"/>
      <c r="BG35" s="1"/>
      <c r="BH35" s="1"/>
      <c r="BI35" s="1"/>
      <c r="BJ35" s="1"/>
      <c r="BK35" s="1"/>
      <c r="BL35" s="1"/>
      <c r="BM35" s="1"/>
    </row>
    <row r="36" spans="3:65" ht="21" customHeight="1" x14ac:dyDescent="0.25">
      <c r="C36" s="150"/>
      <c r="D36" s="356"/>
      <c r="E36" s="354"/>
      <c r="F36" s="176" t="s">
        <v>704</v>
      </c>
      <c r="G36" s="164" t="s">
        <v>10</v>
      </c>
      <c r="H36" s="164" t="s">
        <v>11</v>
      </c>
      <c r="I36" s="164" t="s">
        <v>517</v>
      </c>
      <c r="J36" s="164" t="s">
        <v>10</v>
      </c>
      <c r="K36" s="164" t="s">
        <v>10</v>
      </c>
      <c r="L36" s="164" t="s">
        <v>10</v>
      </c>
      <c r="M36" s="255" t="s">
        <v>10</v>
      </c>
      <c r="N36" s="255" t="s">
        <v>10</v>
      </c>
      <c r="O36" s="255" t="s">
        <v>10</v>
      </c>
      <c r="P36" s="255" t="s">
        <v>10</v>
      </c>
      <c r="Q36" s="255" t="s">
        <v>10</v>
      </c>
      <c r="R36" s="255" t="s">
        <v>218</v>
      </c>
      <c r="S36" s="265" t="s">
        <v>527</v>
      </c>
      <c r="T36" s="41"/>
      <c r="U36" s="35"/>
      <c r="V36" s="36"/>
      <c r="W36" s="41"/>
      <c r="X36" s="35"/>
      <c r="Y36" s="36"/>
      <c r="Z36" s="41"/>
      <c r="AA36" s="35"/>
      <c r="AB36" s="36"/>
      <c r="AC36" s="42" t="str">
        <f>IF(OR(AND(T36="",U36=""),AND(W36="",X36=""),AND(Z36="",AA36=""),AND(U36="X",X36="X",AA36="X"),AND(U36="Q",X36="Q",AA36="Q"),OR(U36="M",X36="M",AA36="M")),"",SUM(T36,W36,Z36))</f>
        <v/>
      </c>
      <c r="AD36" s="34" t="str">
        <f xml:space="preserve"> IF(AND(OR(AND(U36="Q",X36="Q",AA36="Q"),AND(U36="X",X36="X",AA36="X")),SUM(T36,W36,Z36)=0,ISNUMBER(AC36)),"",IF(OR(U36="M",X36="M",AA36="M"),"M",IF(AND(U36=X36,U36=AA36,OR(X36="X",X36="W",X36="Q",X36="U",X36="Z")),UPPER( X36),"")))</f>
        <v/>
      </c>
      <c r="AE36" s="33"/>
      <c r="AF36" s="150"/>
      <c r="AY36" s="1"/>
      <c r="AZ36" s="1"/>
      <c r="BA36" s="1"/>
      <c r="BB36" s="1"/>
      <c r="BC36" s="1"/>
      <c r="BD36" s="1"/>
      <c r="BE36" s="1"/>
      <c r="BF36" s="1"/>
      <c r="BG36" s="1"/>
      <c r="BH36" s="1"/>
      <c r="BI36" s="1"/>
      <c r="BJ36" s="1"/>
      <c r="BK36" s="1"/>
      <c r="BL36" s="1"/>
      <c r="BM36" s="1"/>
    </row>
    <row r="37" spans="3:65" ht="21" customHeight="1" x14ac:dyDescent="0.25">
      <c r="C37" s="150"/>
      <c r="D37" s="356"/>
      <c r="E37" s="354"/>
      <c r="F37" s="178" t="s">
        <v>700</v>
      </c>
      <c r="G37" s="164" t="s">
        <v>10</v>
      </c>
      <c r="H37" s="164" t="s">
        <v>10</v>
      </c>
      <c r="I37" s="164" t="s">
        <v>517</v>
      </c>
      <c r="J37" s="164" t="s">
        <v>10</v>
      </c>
      <c r="K37" s="164" t="s">
        <v>10</v>
      </c>
      <c r="L37" s="164" t="s">
        <v>10</v>
      </c>
      <c r="M37" s="255" t="s">
        <v>10</v>
      </c>
      <c r="N37" s="255" t="s">
        <v>10</v>
      </c>
      <c r="O37" s="255" t="s">
        <v>10</v>
      </c>
      <c r="P37" s="255" t="s">
        <v>10</v>
      </c>
      <c r="Q37" s="255" t="s">
        <v>10</v>
      </c>
      <c r="R37" s="255" t="s">
        <v>218</v>
      </c>
      <c r="S37" s="265" t="s">
        <v>527</v>
      </c>
      <c r="T37" s="42" t="str">
        <f>IF(OR(AND(T35="",U35=""),AND(T36="",U36=""),AND(U35="X",U36="X"),AND(U35="Q",U36="Q"),OR(U35="M",U36="M")),"",SUM(T35,T36))</f>
        <v/>
      </c>
      <c r="U37" s="34" t="str">
        <f>IF(AND(OR(AND(U35="Q",U36="Q"),AND(U35="X",U36="X")),SUM(T35,T36)=0,ISNUMBER(T37)),"",IF(OR(U35="m",U36="m"),"m",IF(AND(U35=U36,OR(U35="X",U35="W",U35="Q",U35="U",U35="Z")),UPPER(U35),"")))</f>
        <v/>
      </c>
      <c r="V37" s="33"/>
      <c r="W37" s="42" t="str">
        <f>IF(OR(AND(W35="",X35=""),AND(W36="",X36=""),AND(X35="X",X36="X"),AND(X35="Q",X36="Q"),OR(X35="M",X36="M")),"",SUM(W35,W36))</f>
        <v/>
      </c>
      <c r="X37" s="34" t="str">
        <f>IF(AND(OR(AND(X35="Q",X36="Q"),AND(X35="X",X36="X")),SUM(W35,W36)=0,ISNUMBER(W37)),"",IF(OR(X35="m",X36="m"),"m",IF(AND(X35=X36,OR(X35="X",X35="W",X35="Q",X35="U",X35="Z")),UPPER(X35),"")))</f>
        <v/>
      </c>
      <c r="Y37" s="33"/>
      <c r="Z37" s="42" t="str">
        <f>IF(OR(AND(Z35="",AA35=""),AND(Z36="",AA36=""),AND(AA35="X",AA36="X"),AND(AA35="Q",AA36="Q"),OR(AA35="M",AA36="M")),"",SUM(Z35,Z36))</f>
        <v/>
      </c>
      <c r="AA37" s="34" t="str">
        <f>IF(AND(OR(AND(AA35="Q",AA36="Q"),AND(AA35="X",AA36="X")),SUM(Z35,Z36)=0,ISNUMBER(Z37)),"",IF(OR(AA35="m",AA36="m"),"m",IF(AND(AA35=AA36,OR(AA35="X",AA35="W",AA35="Q",AA35="U",AA35="Z")),UPPER(AA35),"")))</f>
        <v/>
      </c>
      <c r="AB37" s="33"/>
      <c r="AC37" s="42" t="str">
        <f>IF(OR(AND(AC35="",AD35=""),AND(AC36="",AD36=""),AND(AD35="X",AD36="X"),AND(AD35="Q",AD36="Q"),OR(AD35="M",AD36="M")),"",SUM(AC35,AC36))</f>
        <v/>
      </c>
      <c r="AD37" s="34" t="str">
        <f>IF(AND(OR(AND(AD35="Q",AD36="Q"),AND(AD35="X",AD36="X")),SUM(AC35,AC36)=0,ISNUMBER(AC37)),"",IF(OR(AD35="m",AD36="m"),"m",IF(AND(AD35=AD36,OR(AD35="X",AD35="W",AD35="Q",AD35="U",AD35="Z")),UPPER(AD35),"")))</f>
        <v/>
      </c>
      <c r="AE37" s="33"/>
      <c r="AF37" s="150"/>
      <c r="AY37" s="1"/>
      <c r="AZ37" s="1"/>
      <c r="BA37" s="1"/>
      <c r="BB37" s="1"/>
      <c r="BC37" s="1"/>
      <c r="BD37" s="1"/>
      <c r="BE37" s="1"/>
      <c r="BF37" s="1"/>
      <c r="BG37" s="1"/>
      <c r="BH37" s="1"/>
      <c r="BI37" s="1"/>
      <c r="BJ37" s="1"/>
      <c r="BK37" s="1"/>
      <c r="BL37" s="1"/>
      <c r="BM37" s="1"/>
    </row>
    <row r="38" spans="3:65" ht="21" customHeight="1" x14ac:dyDescent="0.25">
      <c r="C38" s="150"/>
      <c r="D38" s="356"/>
      <c r="E38" s="354" t="s">
        <v>671</v>
      </c>
      <c r="F38" s="176" t="s">
        <v>703</v>
      </c>
      <c r="G38" s="164" t="s">
        <v>10</v>
      </c>
      <c r="H38" s="164" t="s">
        <v>12</v>
      </c>
      <c r="I38" s="164" t="s">
        <v>518</v>
      </c>
      <c r="J38" s="164" t="s">
        <v>10</v>
      </c>
      <c r="K38" s="164" t="s">
        <v>10</v>
      </c>
      <c r="L38" s="164" t="s">
        <v>10</v>
      </c>
      <c r="M38" s="255" t="s">
        <v>10</v>
      </c>
      <c r="N38" s="255" t="s">
        <v>10</v>
      </c>
      <c r="O38" s="255" t="s">
        <v>10</v>
      </c>
      <c r="P38" s="255" t="s">
        <v>10</v>
      </c>
      <c r="Q38" s="255" t="s">
        <v>10</v>
      </c>
      <c r="R38" s="255" t="s">
        <v>218</v>
      </c>
      <c r="S38" s="265" t="s">
        <v>527</v>
      </c>
      <c r="T38" s="41"/>
      <c r="U38" s="35"/>
      <c r="V38" s="36"/>
      <c r="W38" s="41"/>
      <c r="X38" s="35"/>
      <c r="Y38" s="36"/>
      <c r="Z38" s="41"/>
      <c r="AA38" s="35"/>
      <c r="AB38" s="36"/>
      <c r="AC38" s="42" t="str">
        <f>IF(OR(AND(T38="",U38=""),AND(W38="",X38=""),AND(Z38="",AA38=""),AND(U38="X",X38="X",AA38="X"),AND(U38="Q",X38="Q",AA38="Q"),OR(U38="M",X38="M",AA38="M")),"",SUM(T38,W38,Z38))</f>
        <v/>
      </c>
      <c r="AD38" s="34" t="str">
        <f xml:space="preserve"> IF(AND(OR(AND(U38="Q",X38="Q",AA38="Q"),AND(U38="X",X38="X",AA38="X")),SUM(T38,W38,Z38)=0,ISNUMBER(AC38)),"",IF(OR(U38="M",X38="M",AA38="M"),"M",IF(AND(U38=X38,U38=AA38,OR(X38="X",X38="W",X38="Q",X38="U",X38="Z")),UPPER( X38),"")))</f>
        <v/>
      </c>
      <c r="AE38" s="33"/>
      <c r="AF38" s="150"/>
      <c r="AY38" s="1"/>
      <c r="AZ38" s="1"/>
      <c r="BA38" s="1"/>
      <c r="BB38" s="1"/>
      <c r="BC38" s="1"/>
      <c r="BD38" s="1"/>
      <c r="BE38" s="1"/>
      <c r="BF38" s="1"/>
      <c r="BG38" s="1"/>
      <c r="BH38" s="1"/>
      <c r="BI38" s="1"/>
      <c r="BJ38" s="1"/>
      <c r="BK38" s="1"/>
      <c r="BL38" s="1"/>
      <c r="BM38" s="1"/>
    </row>
    <row r="39" spans="3:65" ht="21" customHeight="1" x14ac:dyDescent="0.25">
      <c r="C39" s="150"/>
      <c r="D39" s="356"/>
      <c r="E39" s="354"/>
      <c r="F39" s="176" t="s">
        <v>704</v>
      </c>
      <c r="G39" s="164" t="s">
        <v>10</v>
      </c>
      <c r="H39" s="164" t="s">
        <v>11</v>
      </c>
      <c r="I39" s="164" t="s">
        <v>518</v>
      </c>
      <c r="J39" s="164" t="s">
        <v>10</v>
      </c>
      <c r="K39" s="164" t="s">
        <v>10</v>
      </c>
      <c r="L39" s="164" t="s">
        <v>10</v>
      </c>
      <c r="M39" s="255" t="s">
        <v>10</v>
      </c>
      <c r="N39" s="255" t="s">
        <v>10</v>
      </c>
      <c r="O39" s="255" t="s">
        <v>10</v>
      </c>
      <c r="P39" s="255" t="s">
        <v>10</v>
      </c>
      <c r="Q39" s="255" t="s">
        <v>10</v>
      </c>
      <c r="R39" s="255" t="s">
        <v>218</v>
      </c>
      <c r="S39" s="265" t="s">
        <v>527</v>
      </c>
      <c r="T39" s="41"/>
      <c r="U39" s="35"/>
      <c r="V39" s="36"/>
      <c r="W39" s="41"/>
      <c r="X39" s="35"/>
      <c r="Y39" s="36"/>
      <c r="Z39" s="41"/>
      <c r="AA39" s="35"/>
      <c r="AB39" s="36"/>
      <c r="AC39" s="42" t="str">
        <f>IF(OR(AND(T39="",U39=""),AND(W39="",X39=""),AND(Z39="",AA39=""),AND(U39="X",X39="X",AA39="X"),AND(U39="Q",X39="Q",AA39="Q"),OR(U39="M",X39="M",AA39="M")),"",SUM(T39,W39,Z39))</f>
        <v/>
      </c>
      <c r="AD39" s="34" t="str">
        <f xml:space="preserve"> IF(AND(OR(AND(U39="Q",X39="Q",AA39="Q"),AND(U39="X",X39="X",AA39="X")),SUM(T39,W39,Z39)=0,ISNUMBER(AC39)),"",IF(OR(U39="M",X39="M",AA39="M"),"M",IF(AND(U39=X39,U39=AA39,OR(X39="X",X39="W",X39="Q",X39="U",X39="Z")),UPPER( X39),"")))</f>
        <v/>
      </c>
      <c r="AE39" s="33"/>
      <c r="AF39" s="150"/>
      <c r="AY39" s="1"/>
      <c r="AZ39" s="1"/>
      <c r="BA39" s="1"/>
      <c r="BB39" s="1"/>
      <c r="BC39" s="1"/>
      <c r="BD39" s="1"/>
      <c r="BE39" s="1"/>
      <c r="BF39" s="1"/>
      <c r="BG39" s="1"/>
      <c r="BH39" s="1"/>
      <c r="BI39" s="1"/>
      <c r="BJ39" s="1"/>
      <c r="BK39" s="1"/>
      <c r="BL39" s="1"/>
      <c r="BM39" s="1"/>
    </row>
    <row r="40" spans="3:65" ht="21" customHeight="1" x14ac:dyDescent="0.25">
      <c r="C40" s="150"/>
      <c r="D40" s="356"/>
      <c r="E40" s="354"/>
      <c r="F40" s="178" t="s">
        <v>700</v>
      </c>
      <c r="G40" s="164" t="s">
        <v>10</v>
      </c>
      <c r="H40" s="164" t="s">
        <v>10</v>
      </c>
      <c r="I40" s="164" t="s">
        <v>518</v>
      </c>
      <c r="J40" s="164" t="s">
        <v>10</v>
      </c>
      <c r="K40" s="164" t="s">
        <v>10</v>
      </c>
      <c r="L40" s="164" t="s">
        <v>10</v>
      </c>
      <c r="M40" s="255" t="s">
        <v>10</v>
      </c>
      <c r="N40" s="255" t="s">
        <v>10</v>
      </c>
      <c r="O40" s="255" t="s">
        <v>10</v>
      </c>
      <c r="P40" s="255" t="s">
        <v>10</v>
      </c>
      <c r="Q40" s="255" t="s">
        <v>10</v>
      </c>
      <c r="R40" s="255" t="s">
        <v>218</v>
      </c>
      <c r="S40" s="265" t="s">
        <v>527</v>
      </c>
      <c r="T40" s="42" t="str">
        <f>IF(OR(AND(T38="",U38=""),AND(T39="",U39=""),AND(U38="X",U39="X"),AND(U38="Q",U39="Q"),OR(U38="M",U39="M")),"",SUM(T38,T39))</f>
        <v/>
      </c>
      <c r="U40" s="34" t="str">
        <f>IF(AND(OR(AND(U38="Q",U39="Q"),AND(U38="X",U39="X")),SUM(T38,T39)=0,ISNUMBER(T40)),"",IF(OR(U38="m",U39="m"),"m",IF(AND(U38=U39,OR(U38="X",U38="W",U38="Q",U38="U",U38="Z")),UPPER(U38),"")))</f>
        <v/>
      </c>
      <c r="V40" s="33"/>
      <c r="W40" s="42" t="str">
        <f>IF(OR(AND(W38="",X38=""),AND(W39="",X39=""),AND(X38="X",X39="X"),AND(X38="Q",X39="Q"),OR(X38="M",X39="M")),"",SUM(W38,W39))</f>
        <v/>
      </c>
      <c r="X40" s="34" t="str">
        <f>IF(AND(OR(AND(X38="Q",X39="Q"),AND(X38="X",X39="X")),SUM(W38,W39)=0,ISNUMBER(W40)),"",IF(OR(X38="m",X39="m"),"m",IF(AND(X38=X39,OR(X38="X",X38="W",X38="Q",X38="U",X38="Z")),UPPER(X38),"")))</f>
        <v/>
      </c>
      <c r="Y40" s="33"/>
      <c r="Z40" s="42" t="str">
        <f>IF(OR(AND(Z38="",AA38=""),AND(Z39="",AA39=""),AND(AA38="X",AA39="X"),AND(AA38="Q",AA39="Q"),OR(AA38="M",AA39="M")),"",SUM(Z38,Z39))</f>
        <v/>
      </c>
      <c r="AA40" s="34" t="str">
        <f>IF(AND(OR(AND(AA38="Q",AA39="Q"),AND(AA38="X",AA39="X")),SUM(Z38,Z39)=0,ISNUMBER(Z40)),"",IF(OR(AA38="m",AA39="m"),"m",IF(AND(AA38=AA39,OR(AA38="X",AA38="W",AA38="Q",AA38="U",AA38="Z")),UPPER(AA38),"")))</f>
        <v/>
      </c>
      <c r="AB40" s="33"/>
      <c r="AC40" s="42" t="str">
        <f>IF(OR(AND(AC38="",AD38=""),AND(AC39="",AD39=""),AND(AD38="X",AD39="X"),AND(AD38="Q",AD39="Q"),OR(AD38="M",AD39="M")),"",SUM(AC38,AC39))</f>
        <v/>
      </c>
      <c r="AD40" s="34" t="str">
        <f>IF(AND(OR(AND(AD38="Q",AD39="Q"),AND(AD38="X",AD39="X")),SUM(AC38,AC39)=0,ISNUMBER(AC40)),"",IF(OR(AD38="m",AD39="m"),"m",IF(AND(AD38=AD39,OR(AD38="X",AD38="W",AD38="Q",AD38="U",AD38="Z")),UPPER(AD38),"")))</f>
        <v/>
      </c>
      <c r="AE40" s="33"/>
      <c r="AF40" s="150"/>
      <c r="AY40" s="1"/>
      <c r="AZ40" s="1"/>
      <c r="BA40" s="1"/>
      <c r="BB40" s="1"/>
      <c r="BC40" s="1"/>
      <c r="BD40" s="1"/>
      <c r="BE40" s="1"/>
      <c r="BF40" s="1"/>
      <c r="BG40" s="1"/>
      <c r="BH40" s="1"/>
      <c r="BI40" s="1"/>
      <c r="BJ40" s="1"/>
      <c r="BK40" s="1"/>
      <c r="BL40" s="1"/>
      <c r="BM40" s="1"/>
    </row>
    <row r="41" spans="3:65" ht="21" customHeight="1" x14ac:dyDescent="0.25">
      <c r="C41" s="150"/>
      <c r="D41" s="356"/>
      <c r="E41" s="354" t="s">
        <v>707</v>
      </c>
      <c r="F41" s="176" t="s">
        <v>703</v>
      </c>
      <c r="G41" s="164" t="s">
        <v>10</v>
      </c>
      <c r="H41" s="164" t="s">
        <v>12</v>
      </c>
      <c r="I41" s="164" t="s">
        <v>8</v>
      </c>
      <c r="J41" s="164" t="s">
        <v>10</v>
      </c>
      <c r="K41" s="164" t="s">
        <v>10</v>
      </c>
      <c r="L41" s="164" t="s">
        <v>10</v>
      </c>
      <c r="M41" s="255" t="s">
        <v>10</v>
      </c>
      <c r="N41" s="255" t="s">
        <v>10</v>
      </c>
      <c r="O41" s="255" t="s">
        <v>10</v>
      </c>
      <c r="P41" s="255" t="s">
        <v>10</v>
      </c>
      <c r="Q41" s="255" t="s">
        <v>10</v>
      </c>
      <c r="R41" s="255" t="s">
        <v>218</v>
      </c>
      <c r="S41" s="265" t="s">
        <v>527</v>
      </c>
      <c r="T41" s="41"/>
      <c r="U41" s="35"/>
      <c r="V41" s="36"/>
      <c r="W41" s="41"/>
      <c r="X41" s="35"/>
      <c r="Y41" s="36"/>
      <c r="Z41" s="41"/>
      <c r="AA41" s="35"/>
      <c r="AB41" s="36"/>
      <c r="AC41" s="42" t="str">
        <f>IF(OR(AND(T41="",U41=""),AND(W41="",X41=""),AND(Z41="",AA41=""),AND(U41="X",X41="X",AA41="X"),AND(U41="Q",X41="Q",AA41="Q"),OR(U41="M",X41="M",AA41="M")),"",SUM(T41,W41,Z41))</f>
        <v/>
      </c>
      <c r="AD41" s="34" t="str">
        <f xml:space="preserve"> IF(AND(OR(AND(U41="Q",X41="Q",AA41="Q"),AND(U41="X",X41="X",AA41="X")),SUM(T41,W41,Z41)=0,ISNUMBER(AC41)),"",IF(OR(U41="M",X41="M",AA41="M"),"M",IF(AND(U41=X41,U41=AA41,OR(X41="X",X41="W",X41="Q",X41="U",X41="Z")),UPPER( X41),"")))</f>
        <v/>
      </c>
      <c r="AE41" s="33"/>
      <c r="AF41" s="150"/>
      <c r="AY41" s="1"/>
      <c r="AZ41" s="1"/>
      <c r="BA41" s="1"/>
      <c r="BB41" s="1"/>
      <c r="BC41" s="1"/>
      <c r="BD41" s="1"/>
      <c r="BE41" s="1"/>
      <c r="BF41" s="1"/>
      <c r="BG41" s="1"/>
      <c r="BH41" s="1"/>
      <c r="BI41" s="1"/>
      <c r="BJ41" s="1"/>
      <c r="BK41" s="1"/>
      <c r="BL41" s="1"/>
      <c r="BM41" s="1"/>
    </row>
    <row r="42" spans="3:65" ht="21" customHeight="1" x14ac:dyDescent="0.25">
      <c r="C42" s="150"/>
      <c r="D42" s="356"/>
      <c r="E42" s="354"/>
      <c r="F42" s="176" t="s">
        <v>704</v>
      </c>
      <c r="G42" s="164" t="s">
        <v>10</v>
      </c>
      <c r="H42" s="164" t="s">
        <v>11</v>
      </c>
      <c r="I42" s="164" t="s">
        <v>8</v>
      </c>
      <c r="J42" s="164" t="s">
        <v>10</v>
      </c>
      <c r="K42" s="164" t="s">
        <v>10</v>
      </c>
      <c r="L42" s="164" t="s">
        <v>10</v>
      </c>
      <c r="M42" s="255" t="s">
        <v>10</v>
      </c>
      <c r="N42" s="255" t="s">
        <v>10</v>
      </c>
      <c r="O42" s="255" t="s">
        <v>10</v>
      </c>
      <c r="P42" s="255" t="s">
        <v>10</v>
      </c>
      <c r="Q42" s="255" t="s">
        <v>10</v>
      </c>
      <c r="R42" s="255" t="s">
        <v>218</v>
      </c>
      <c r="S42" s="265" t="s">
        <v>527</v>
      </c>
      <c r="T42" s="41"/>
      <c r="U42" s="35"/>
      <c r="V42" s="36"/>
      <c r="W42" s="41"/>
      <c r="X42" s="35"/>
      <c r="Y42" s="36"/>
      <c r="Z42" s="41"/>
      <c r="AA42" s="35"/>
      <c r="AB42" s="36"/>
      <c r="AC42" s="42" t="str">
        <f>IF(OR(AND(T42="",U42=""),AND(W42="",X42=""),AND(Z42="",AA42=""),AND(U42="X",X42="X",AA42="X"),AND(U42="Q",X42="Q",AA42="Q"),OR(U42="M",X42="M",AA42="M")),"",SUM(T42,W42,Z42))</f>
        <v/>
      </c>
      <c r="AD42" s="34" t="str">
        <f xml:space="preserve"> IF(AND(OR(AND(U42="Q",X42="Q",AA42="Q"),AND(U42="X",X42="X",AA42="X")),SUM(T42,W42,Z42)=0,ISNUMBER(AC42)),"",IF(OR(U42="M",X42="M",AA42="M"),"M",IF(AND(U42=X42,U42=AA42,OR(X42="X",X42="W",X42="Q",X42="U",X42="Z")),UPPER( X42),"")))</f>
        <v/>
      </c>
      <c r="AE42" s="33"/>
      <c r="AF42" s="150"/>
      <c r="AY42" s="1"/>
      <c r="AZ42" s="1"/>
      <c r="BA42" s="1"/>
      <c r="BB42" s="1"/>
      <c r="BC42" s="1"/>
      <c r="BD42" s="1"/>
      <c r="BE42" s="1"/>
      <c r="BF42" s="1"/>
      <c r="BG42" s="1"/>
      <c r="BH42" s="1"/>
      <c r="BI42" s="1"/>
      <c r="BJ42" s="1"/>
      <c r="BK42" s="1"/>
      <c r="BL42" s="1"/>
      <c r="BM42" s="1"/>
    </row>
    <row r="43" spans="3:65" ht="21" customHeight="1" x14ac:dyDescent="0.25">
      <c r="C43" s="150"/>
      <c r="D43" s="356"/>
      <c r="E43" s="354"/>
      <c r="F43" s="176" t="s">
        <v>700</v>
      </c>
      <c r="G43" s="164" t="s">
        <v>10</v>
      </c>
      <c r="H43" s="164" t="s">
        <v>10</v>
      </c>
      <c r="I43" s="164" t="s">
        <v>8</v>
      </c>
      <c r="J43" s="164" t="s">
        <v>10</v>
      </c>
      <c r="K43" s="164" t="s">
        <v>10</v>
      </c>
      <c r="L43" s="164" t="s">
        <v>10</v>
      </c>
      <c r="M43" s="255" t="s">
        <v>10</v>
      </c>
      <c r="N43" s="255" t="s">
        <v>10</v>
      </c>
      <c r="O43" s="255" t="s">
        <v>10</v>
      </c>
      <c r="P43" s="255" t="s">
        <v>10</v>
      </c>
      <c r="Q43" s="255" t="s">
        <v>10</v>
      </c>
      <c r="R43" s="255" t="s">
        <v>218</v>
      </c>
      <c r="S43" s="265" t="s">
        <v>527</v>
      </c>
      <c r="T43" s="42" t="str">
        <f>IF(OR(AND(T41="",U41=""),AND(T42="",U42=""),AND(U41="X",U42="X"),AND(U41="Q",U42="Q"),OR(U41="M",U42="M")),"",SUM(T41,T42))</f>
        <v/>
      </c>
      <c r="U43" s="34" t="str">
        <f>IF(AND(OR(AND(U41="Q",U42="Q"),AND(U41="X",U42="X")),SUM(T41,T42)=0,ISNUMBER(T43)),"",IF(OR(U41="m",U42="m"),"m",IF(AND(U41=U42,OR(U41="X",U41="W",U41="Q",U41="U",U41="Z")),UPPER(U41),"")))</f>
        <v/>
      </c>
      <c r="V43" s="33"/>
      <c r="W43" s="42" t="str">
        <f>IF(OR(AND(W41="",X41=""),AND(W42="",X42=""),AND(X41="X",X42="X"),AND(X41="Q",X42="Q"),OR(X41="M",X42="M")),"",SUM(W41,W42))</f>
        <v/>
      </c>
      <c r="X43" s="34" t="str">
        <f>IF(AND(OR(AND(X41="Q",X42="Q"),AND(X41="X",X42="X")),SUM(W41,W42)=0,ISNUMBER(W43)),"",IF(OR(X41="m",X42="m"),"m",IF(AND(X41=X42,OR(X41="X",X41="W",X41="Q",X41="U",X41="Z")),UPPER(X41),"")))</f>
        <v/>
      </c>
      <c r="Y43" s="33"/>
      <c r="Z43" s="42" t="str">
        <f>IF(OR(AND(Z41="",AA41=""),AND(Z42="",AA42=""),AND(AA41="X",AA42="X"),AND(AA41="Q",AA42="Q"),OR(AA41="M",AA42="M")),"",SUM(Z41,Z42))</f>
        <v/>
      </c>
      <c r="AA43" s="34" t="str">
        <f>IF(AND(OR(AND(AA41="Q",AA42="Q"),AND(AA41="X",AA42="X")),SUM(Z41,Z42)=0,ISNUMBER(Z43)),"",IF(OR(AA41="m",AA42="m"),"m",IF(AND(AA41=AA42,OR(AA41="X",AA41="W",AA41="Q",AA41="U",AA41="Z")),UPPER(AA41),"")))</f>
        <v/>
      </c>
      <c r="AB43" s="33"/>
      <c r="AC43" s="42" t="str">
        <f>IF(OR(AND(AC41="",AD41=""),AND(AC42="",AD42=""),AND(AD41="X",AD42="X"),AND(AD41="Q",AD42="Q"),OR(AD41="M",AD42="M")),"",SUM(AC41,AC42))</f>
        <v/>
      </c>
      <c r="AD43" s="34" t="str">
        <f>IF(AND(OR(AND(AD41="Q",AD42="Q"),AND(AD41="X",AD42="X")),SUM(AC41,AC42)=0,ISNUMBER(AC43)),"",IF(OR(AD41="m",AD42="m"),"m",IF(AND(AD41=AD42,OR(AD41="X",AD41="W",AD41="Q",AD41="U",AD41="Z")),UPPER(AD41),"")))</f>
        <v/>
      </c>
      <c r="AE43" s="33"/>
      <c r="AF43" s="150"/>
      <c r="AY43" s="1"/>
      <c r="AZ43" s="1"/>
      <c r="BA43" s="1"/>
      <c r="BB43" s="1"/>
      <c r="BC43" s="1"/>
      <c r="BD43" s="1"/>
      <c r="BE43" s="1"/>
      <c r="BF43" s="1"/>
      <c r="BG43" s="1"/>
      <c r="BH43" s="1"/>
      <c r="BI43" s="1"/>
      <c r="BJ43" s="1"/>
      <c r="BK43" s="1"/>
      <c r="BL43" s="1"/>
      <c r="BM43" s="1"/>
    </row>
    <row r="44" spans="3:65" ht="21" customHeight="1" x14ac:dyDescent="0.25">
      <c r="C44" s="150"/>
      <c r="D44" s="356"/>
      <c r="E44" s="354" t="s">
        <v>700</v>
      </c>
      <c r="F44" s="176" t="s">
        <v>703</v>
      </c>
      <c r="G44" s="164" t="s">
        <v>10</v>
      </c>
      <c r="H44" s="164" t="s">
        <v>12</v>
      </c>
      <c r="I44" s="164" t="s">
        <v>10</v>
      </c>
      <c r="J44" s="164" t="s">
        <v>10</v>
      </c>
      <c r="K44" s="164" t="s">
        <v>10</v>
      </c>
      <c r="L44" s="164" t="s">
        <v>10</v>
      </c>
      <c r="M44" s="255" t="s">
        <v>10</v>
      </c>
      <c r="N44" s="255" t="s">
        <v>10</v>
      </c>
      <c r="O44" s="255" t="s">
        <v>10</v>
      </c>
      <c r="P44" s="255" t="s">
        <v>10</v>
      </c>
      <c r="Q44" s="255" t="s">
        <v>10</v>
      </c>
      <c r="R44" s="255" t="s">
        <v>218</v>
      </c>
      <c r="S44" s="265" t="s">
        <v>527</v>
      </c>
      <c r="T44" s="42" t="str">
        <f>IF(OR(AND(T29="",U29=""),AND(T32="",U32=""),AND(T35="",U35=""),AND(T38="",U38=""),AND(T41="",U41=""),AND(U29="X",U32="X",U35="X",U38="X",U41="X"),AND(U29="Q",U32="Q",U35="Q",U38="Q",U41="Q"),OR(U29="M",U32="M",U35="M",U38="M",U41="M")),"",SUM(T29,T32,T35,T38,T41))</f>
        <v/>
      </c>
      <c r="U44" s="34" t="str">
        <f>IF(AND(OR(AND(U29="Q",U32="Q",U35="Q",U38="Q",U41="Q"),AND(U29="X",U32="X",U35="X",U38="X",U41="X")),SUM(T29,T32,T35,T38,T41)=0,ISNUMBER(T44)),"",IF(OR(U29="m",U32="m",U35="m",U38="m",U41="m"),"m",IF(AND(U29=U32,U29=U35,U29=U38,U29=U41,OR(U29="X",U29="W",U29="Q",U29="U",U29="Z")),UPPER(U29),"")))</f>
        <v/>
      </c>
      <c r="V44" s="33"/>
      <c r="W44" s="42" t="str">
        <f>IF(OR(AND(W29="",X29=""),AND(W32="",X32=""),AND(W35="",X35=""),AND(W38="",X38=""),AND(W41="",X41=""),AND(X29="X",X32="X",X35="X",X38="X",X41="X"),AND(X29="Q",X32="Q",X35="Q",X38="Q",X41="Q"),OR(X29="M",X32="M",X35="M",X38="M",X41="M")),"",SUM(W29,W32,W35,W38,W41))</f>
        <v/>
      </c>
      <c r="X44" s="34" t="str">
        <f>IF(AND(OR(AND(X29="Q",X32="Q",X35="Q",X38="Q",X41="Q"),AND(X29="X",X32="X",X35="X",X38="X",X41="X")),SUM(W29,W32,W35,W38,W41)=0,ISNUMBER(W44)),"",IF(OR(X29="m",X32="m",X35="m",X38="m",X41="m"),"m",IF(AND(X29=X32,X29=X35,X29=X38,X29=X41,OR(X29="X",X29="W",X29="Q",X29="U",X29="Z")),UPPER(X29),"")))</f>
        <v/>
      </c>
      <c r="Y44" s="33"/>
      <c r="Z44" s="42" t="str">
        <f>IF(OR(AND(Z29="",AA29=""),AND(Z32="",AA32=""),AND(Z35="",AA35=""),AND(Z38="",AA38=""),AND(Z41="",AA41=""),AND(AA29="X",AA32="X",AA35="X",AA38="X",AA41="X"),AND(AA29="Q",AA32="Q",AA35="Q",AA38="Q",AA41="Q"),OR(AA29="M",AA32="M",AA35="M",AA38="M",AA41="M")),"",SUM(Z29,Z32,Z35,Z38,Z41))</f>
        <v/>
      </c>
      <c r="AA44" s="34" t="str">
        <f>IF(AND(OR(AND(AA29="Q",AA32="Q",AA35="Q",AA38="Q",AA41="Q"),AND(AA29="X",AA32="X",AA35="X",AA38="X",AA41="X")),SUM(Z29,Z32,Z35,Z38,Z41)=0,ISNUMBER(Z44)),"",IF(OR(AA29="m",AA32="m",AA35="m",AA38="m",AA41="m"),"m",IF(AND(AA29=AA32,AA29=AA35,AA29=AA38,AA29=AA41,OR(AA29="X",AA29="W",AA29="Q",AA29="U",AA29="Z")),UPPER(AA29),"")))</f>
        <v/>
      </c>
      <c r="AB44" s="33"/>
      <c r="AC44" s="42" t="str">
        <f>IF(OR(AND(AC29="",AD29=""),AND(AC32="",AD32=""),AND(AC35="",AD35=""),AND(AC38="",AD38=""),AND(AC41="",AD41=""),AND(AD29="X",AD32="X",AD35="X",AD38="X",AD41="X"),AND(AD29="Q",AD32="Q",AD35="Q",AD38="Q",AD41="Q"),OR(AD29="M",AD32="M",AD35="M",AD38="M",AD41="M")),"",SUM(AC29,AC32,AC35,AC38,AC41))</f>
        <v/>
      </c>
      <c r="AD44" s="34" t="str">
        <f>IF(AND(OR(AND(AD29="Q",AD32="Q",AD35="Q",AD38="Q",AD41="Q"),AND(AD29="X",AD32="X",AD35="X",AD38="X",AD41="X")),SUM(AC29,AC32,AC35,AC38,AC41)=0,ISNUMBER(AC44)),"",IF(OR(AD29="m",AD32="m",AD35="m",AD38="m",AD41="m"),"m",IF(AND(AD29=AD32,AD29=AD35,AD29=AD38,AD29=AD41,OR(AD29="X",AD29="W",AD29="Q",AD29="U",AD29="Z")),UPPER(AD29),"")))</f>
        <v/>
      </c>
      <c r="AE44" s="33"/>
      <c r="AF44" s="150"/>
      <c r="AY44" s="1"/>
      <c r="AZ44" s="1"/>
      <c r="BA44" s="1"/>
      <c r="BB44" s="1"/>
      <c r="BC44" s="1"/>
      <c r="BD44" s="1"/>
      <c r="BE44" s="1"/>
      <c r="BF44" s="1"/>
      <c r="BG44" s="1"/>
      <c r="BH44" s="1"/>
      <c r="BI44" s="1"/>
      <c r="BJ44" s="1"/>
      <c r="BK44" s="1"/>
      <c r="BL44" s="1"/>
      <c r="BM44" s="1"/>
    </row>
    <row r="45" spans="3:65" ht="21" customHeight="1" x14ac:dyDescent="0.25">
      <c r="C45" s="150"/>
      <c r="D45" s="356"/>
      <c r="E45" s="354"/>
      <c r="F45" s="176" t="s">
        <v>704</v>
      </c>
      <c r="G45" s="164" t="s">
        <v>10</v>
      </c>
      <c r="H45" s="164" t="s">
        <v>11</v>
      </c>
      <c r="I45" s="164" t="s">
        <v>10</v>
      </c>
      <c r="J45" s="164" t="s">
        <v>10</v>
      </c>
      <c r="K45" s="164" t="s">
        <v>10</v>
      </c>
      <c r="L45" s="164" t="s">
        <v>10</v>
      </c>
      <c r="M45" s="255" t="s">
        <v>10</v>
      </c>
      <c r="N45" s="255" t="s">
        <v>10</v>
      </c>
      <c r="O45" s="255" t="s">
        <v>10</v>
      </c>
      <c r="P45" s="255" t="s">
        <v>10</v>
      </c>
      <c r="Q45" s="255" t="s">
        <v>10</v>
      </c>
      <c r="R45" s="255" t="s">
        <v>218</v>
      </c>
      <c r="S45" s="265" t="s">
        <v>527</v>
      </c>
      <c r="T45" s="42" t="str">
        <f>IF(OR(AND(T30="",U30=""),AND(T33="",U33=""),AND(T36="",U36=""),AND(T39="",U39=""),AND(T42="",U42=""),AND(U30="X",U33="X",U36="X",U39="X",U42="X"),AND(U30="Q",U33="Q",U36="Q",U39="Q",U42="Q"),OR(U30="M",U33="M",U36="M",U39="M",U42="M")),"",SUM(T30,T33,T36,T39,T42))</f>
        <v/>
      </c>
      <c r="U45" s="34" t="str">
        <f>IF(AND(OR(AND(U30="Q",U33="Q",U36="Q",U39="Q",U42="Q"),AND(U30="X",U33="X",U36="X",U39="X",U42="X")),SUM(T30,T33,T36,T39,T42)=0,ISNUMBER(T45)),"",IF(OR(U30="m",U33="m",U36="m",U39="m",U42="m"),"m",IF(AND(U30=U33,U30=U36,U30=U39,U30=U42,OR(U30="X",U30="W",U30="Q",U30="U",U30="Z")),UPPER(U30),"")))</f>
        <v/>
      </c>
      <c r="V45" s="33"/>
      <c r="W45" s="42" t="str">
        <f>IF(OR(AND(W30="",X30=""),AND(W33="",X33=""),AND(W36="",X36=""),AND(W39="",X39=""),AND(W42="",X42=""),AND(X30="X",X33="X",X36="X",X39="X",X42="X"),AND(X30="Q",X33="Q",X36="Q",X39="Q",X42="Q"),OR(X30="M",X33="M",X36="M",X39="M",X42="M")),"",SUM(W30,W33,W36,W39,W42))</f>
        <v/>
      </c>
      <c r="X45" s="34" t="str">
        <f>IF(AND(OR(AND(X30="Q",X33="Q",X36="Q",X39="Q",X42="Q"),AND(X30="X",X33="X",X36="X",X39="X",X42="X")),SUM(W30,W33,W36,W39,W42)=0,ISNUMBER(W45)),"",IF(OR(X30="m",X33="m",X36="m",X39="m",X42="m"),"m",IF(AND(X30=X33,X30=X36,X30=X39,X30=X42,OR(X30="X",X30="W",X30="Q",X30="U",X30="Z")),UPPER(X30),"")))</f>
        <v/>
      </c>
      <c r="Y45" s="33"/>
      <c r="Z45" s="42" t="str">
        <f>IF(OR(AND(Z30="",AA30=""),AND(Z33="",AA33=""),AND(Z36="",AA36=""),AND(Z39="",AA39=""),AND(Z42="",AA42=""),AND(AA30="X",AA33="X",AA36="X",AA39="X",AA42="X"),AND(AA30="Q",AA33="Q",AA36="Q",AA39="Q",AA42="Q"),OR(AA30="M",AA33="M",AA36="M",AA39="M",AA42="M")),"",SUM(Z30,Z33,Z36,Z39,Z42))</f>
        <v/>
      </c>
      <c r="AA45" s="34" t="str">
        <f>IF(AND(OR(AND(AA30="Q",AA33="Q",AA36="Q",AA39="Q",AA42="Q"),AND(AA30="X",AA33="X",AA36="X",AA39="X",AA42="X")),SUM(Z30,Z33,Z36,Z39,Z42)=0,ISNUMBER(Z45)),"",IF(OR(AA30="m",AA33="m",AA36="m",AA39="m",AA42="m"),"m",IF(AND(AA30=AA33,AA30=AA36,AA30=AA39,AA30=AA42,OR(AA30="X",AA30="W",AA30="Q",AA30="U",AA30="Z")),UPPER(AA30),"")))</f>
        <v/>
      </c>
      <c r="AB45" s="33"/>
      <c r="AC45" s="42" t="str">
        <f>IF(OR(AND(AC30="",AD30=""),AND(AC33="",AD33=""),AND(AC36="",AD36=""),AND(AC39="",AD39=""),AND(AC42="",AD42=""),AND(AD30="X",AD33="X",AD36="X",AD39="X",AD42="X"),AND(AD30="Q",AD33="Q",AD36="Q",AD39="Q",AD42="Q"),OR(AD30="M",AD33="M",AD36="M",AD39="M",AD42="M")),"",SUM(AC30,AC33,AC36,AC39,AC42))</f>
        <v/>
      </c>
      <c r="AD45" s="34" t="str">
        <f>IF(AND(OR(AND(AD30="Q",AD33="Q",AD36="Q",AD39="Q",AD42="Q"),AND(AD30="X",AD33="X",AD36="X",AD39="X",AD42="X")),SUM(AC30,AC33,AC36,AC39,AC42)=0,ISNUMBER(AC45)),"",IF(OR(AD30="m",AD33="m",AD36="m",AD39="m",AD42="m"),"m",IF(AND(AD30=AD33,AD30=AD36,AD30=AD39,AD30=AD42,OR(AD30="X",AD30="W",AD30="Q",AD30="U",AD30="Z")),UPPER(AD30),"")))</f>
        <v/>
      </c>
      <c r="AE45" s="33"/>
      <c r="AF45" s="150"/>
      <c r="AY45" s="1"/>
      <c r="AZ45" s="1"/>
      <c r="BA45" s="1"/>
      <c r="BB45" s="1"/>
      <c r="BC45" s="1"/>
      <c r="BD45" s="1"/>
      <c r="BE45" s="1"/>
      <c r="BF45" s="1"/>
      <c r="BG45" s="1"/>
      <c r="BH45" s="1"/>
      <c r="BI45" s="1"/>
      <c r="BJ45" s="1"/>
      <c r="BK45" s="1"/>
      <c r="BL45" s="1"/>
      <c r="BM45" s="1"/>
    </row>
    <row r="46" spans="3:65" ht="21" customHeight="1" x14ac:dyDescent="0.25">
      <c r="C46" s="150"/>
      <c r="D46" s="357"/>
      <c r="E46" s="354"/>
      <c r="F46" s="178" t="s">
        <v>700</v>
      </c>
      <c r="G46" s="164" t="s">
        <v>10</v>
      </c>
      <c r="H46" s="164" t="s">
        <v>10</v>
      </c>
      <c r="I46" s="164" t="s">
        <v>10</v>
      </c>
      <c r="J46" s="164" t="s">
        <v>10</v>
      </c>
      <c r="K46" s="164" t="s">
        <v>10</v>
      </c>
      <c r="L46" s="164" t="s">
        <v>10</v>
      </c>
      <c r="M46" s="255" t="s">
        <v>10</v>
      </c>
      <c r="N46" s="255" t="s">
        <v>10</v>
      </c>
      <c r="O46" s="255" t="s">
        <v>10</v>
      </c>
      <c r="P46" s="255" t="s">
        <v>10</v>
      </c>
      <c r="Q46" s="255" t="s">
        <v>10</v>
      </c>
      <c r="R46" s="255" t="s">
        <v>218</v>
      </c>
      <c r="S46" s="265" t="s">
        <v>527</v>
      </c>
      <c r="T46" s="42" t="str">
        <f>IF(OR(AND(T31="",U31=""),AND(T34="",U34=""),AND(T37="",U37=""),AND(T40="",U40=""),AND(T43="",U43=""),AND(U31="X",U34="X",U37="X",U40="X",U43="X"),AND(U31="Q",U34="Q",U37="Q",U40="Q",U43="Q"),OR(U31="M",U34="M",U37="M",U40="M",U43="M")),"",SUM(T31,T34,T37,T40,T43))</f>
        <v/>
      </c>
      <c r="U46" s="34" t="str">
        <f>IF(AND(OR(AND(U31="Q",U34="Q",U37="Q",U40="Q",U43="Q"),AND(U31="X",U34="X",U37="X",U40="X",U43="X")),SUM(T31,T34,T37,T40,T43)=0,ISNUMBER(T46)),"",IF(OR(U31="m",U34="m",U37="m",U40="m",U43="m"),"m",IF(AND(U31=U34,U31=U37,U31=U40,U31=U43,OR(U31="X",U31="W",U31="Q",U31="U",U31="Z")),UPPER(U31),"")))</f>
        <v/>
      </c>
      <c r="V46" s="33"/>
      <c r="W46" s="42" t="str">
        <f>IF(OR(AND(W31="",X31=""),AND(W34="",X34=""),AND(W37="",X37=""),AND(W40="",X40=""),AND(W43="",X43=""),AND(X31="X",X34="X",X37="X",X40="X",X43="X"),AND(X31="Q",X34="Q",X37="Q",X40="Q",X43="Q"),OR(X31="M",X34="M",X37="M",X40="M",X43="M")),"",SUM(W31,W34,W37,W40,W43))</f>
        <v/>
      </c>
      <c r="X46" s="34" t="str">
        <f>IF(AND(OR(AND(X31="Q",X34="Q",X37="Q",X40="Q",X43="Q"),AND(X31="X",X34="X",X37="X",X40="X",X43="X")),SUM(W31,W34,W37,W40,W43)=0,ISNUMBER(W46)),"",IF(OR(X31="m",X34="m",X37="m",X40="m",X43="m"),"m",IF(AND(X31=X34,X31=X37,X31=X40,X31=X43,OR(X31="X",X31="W",X31="Q",X31="U",X31="Z")),UPPER(X31),"")))</f>
        <v/>
      </c>
      <c r="Y46" s="33"/>
      <c r="Z46" s="42" t="str">
        <f>IF(OR(AND(Z31="",AA31=""),AND(Z34="",AA34=""),AND(Z37="",AA37=""),AND(Z40="",AA40=""),AND(Z43="",AA43=""),AND(AA31="X",AA34="X",AA37="X",AA40="X",AA43="X"),AND(AA31="Q",AA34="Q",AA37="Q",AA40="Q",AA43="Q"),OR(AA31="M",AA34="M",AA37="M",AA40="M",AA43="M")),"",SUM(Z31,Z34,Z37,Z40,Z43))</f>
        <v/>
      </c>
      <c r="AA46" s="34" t="str">
        <f>IF(AND(OR(AND(AA31="Q",AA34="Q",AA37="Q",AA40="Q",AA43="Q"),AND(AA31="X",AA34="X",AA37="X",AA40="X",AA43="X")),SUM(Z31,Z34,Z37,Z40,Z43)=0,ISNUMBER(Z46)),"",IF(OR(AA31="m",AA34="m",AA37="m",AA40="m",AA43="m"),"m",IF(AND(AA31=AA34,AA31=AA37,AA31=AA40,AA31=AA43,OR(AA31="X",AA31="W",AA31="Q",AA31="U",AA31="Z")),UPPER(AA31),"")))</f>
        <v/>
      </c>
      <c r="AB46" s="33"/>
      <c r="AC46" s="42" t="str">
        <f>IF(OR(AND(AC31="",AD31=""),AND(AC34="",AD34=""),AND(AC37="",AD37=""),AND(AC40="",AD40=""),AND(AC43="",AD43=""),AND(AD31="X",AD34="X",AD37="X",AD40="X",AD43="X"),AND(AD31="Q",AD34="Q",AD37="Q",AD40="Q",AD43="Q"),OR(AD31="M",AD34="M",AD37="M",AD40="M",AD43="M")),"",SUM(AC31,AC34,AC37,AC40,AC43))</f>
        <v/>
      </c>
      <c r="AD46" s="34" t="str">
        <f>IF(AND(OR(AND(AD31="Q",AD34="Q",AD37="Q",AD40="Q",AD43="Q"),AND(AD31="X",AD34="X",AD37="X",AD40="X",AD43="X")),SUM(AC31,AC34,AC37,AC40,AC43)=0,ISNUMBER(AC46)),"",IF(OR(AD31="m",AD34="m",AD37="m",AD40="m",AD43="m"),"m",IF(AND(AD31=AD34,AD31=AD37,AD31=AD40,AD31=AD43,OR(AD31="X",AD31="W",AD31="Q",AD31="U",AD31="Z")),UPPER(AD31),"")))</f>
        <v/>
      </c>
      <c r="AE46" s="33"/>
      <c r="AF46" s="150"/>
      <c r="AY46" s="1"/>
      <c r="AZ46" s="1"/>
      <c r="BA46" s="1"/>
      <c r="BB46" s="1"/>
      <c r="BC46" s="1"/>
      <c r="BD46" s="1"/>
      <c r="BE46" s="1"/>
      <c r="BF46" s="1"/>
      <c r="BG46" s="1"/>
      <c r="BH46" s="1"/>
      <c r="BI46" s="1"/>
      <c r="BJ46" s="1"/>
      <c r="BK46" s="1"/>
      <c r="BL46" s="1"/>
      <c r="BM46" s="1"/>
    </row>
    <row r="47" spans="3:65" ht="21" x14ac:dyDescent="0.25">
      <c r="C47" s="150"/>
      <c r="D47" s="179"/>
      <c r="E47" s="179"/>
      <c r="F47" s="179"/>
      <c r="G47" s="180"/>
      <c r="H47" s="180"/>
      <c r="I47" s="180"/>
      <c r="J47" s="180"/>
      <c r="K47" s="180"/>
      <c r="L47" s="180"/>
      <c r="M47" s="180"/>
      <c r="N47" s="180"/>
      <c r="O47" s="180"/>
      <c r="P47" s="180"/>
      <c r="Q47" s="180"/>
      <c r="R47" s="180"/>
      <c r="S47" s="181"/>
      <c r="T47" s="179"/>
      <c r="U47" s="179"/>
      <c r="V47" s="179"/>
      <c r="W47" s="179"/>
      <c r="X47" s="179"/>
      <c r="Y47" s="179"/>
      <c r="Z47" s="179"/>
      <c r="AA47" s="179"/>
      <c r="AB47" s="179"/>
      <c r="AC47" s="179"/>
      <c r="AD47" s="179"/>
      <c r="AE47" s="179"/>
      <c r="AF47" s="150"/>
    </row>
    <row r="48" spans="3:65" hidden="1" x14ac:dyDescent="0.25"/>
    <row r="49" spans="3:31" hidden="1" x14ac:dyDescent="0.25"/>
    <row r="50" spans="3:31" hidden="1" x14ac:dyDescent="0.25"/>
    <row r="51" spans="3:31" hidden="1" x14ac:dyDescent="0.25"/>
    <row r="52" spans="3:31" hidden="1" x14ac:dyDescent="0.25"/>
    <row r="53" spans="3:31" hidden="1" x14ac:dyDescent="0.25"/>
    <row r="54" spans="3:31" hidden="1" x14ac:dyDescent="0.25"/>
    <row r="55" spans="3:31" hidden="1" x14ac:dyDescent="0.25"/>
    <row r="56" spans="3:31" hidden="1" x14ac:dyDescent="0.25">
      <c r="C56" s="148"/>
      <c r="D56" s="148"/>
      <c r="E56" s="148"/>
      <c r="F56" s="148"/>
      <c r="G56" s="184"/>
      <c r="H56" s="184"/>
      <c r="I56" s="184"/>
      <c r="J56" s="184"/>
      <c r="K56" s="184"/>
      <c r="L56" s="184"/>
      <c r="M56" s="184"/>
      <c r="N56" s="184"/>
      <c r="O56" s="184"/>
      <c r="P56" s="184"/>
      <c r="Q56" s="184"/>
      <c r="R56" s="184"/>
      <c r="S56" s="185"/>
      <c r="T56" s="148">
        <f>SUMPRODUCT(--(T13:T46=0),--(T13:T46&lt;&gt;""),--(U13:U46="Z"))+SUMPRODUCT(--(T13:T46=0),--(T13:T46&lt;&gt;""),--(U13:U46=""))+SUMPRODUCT(--(T13:T46&gt;0),--(U13:U46="W"))+SUMPRODUCT(--(T13:T46&gt;0),--(U13:U46="U"))+SUMPRODUCT(--(T13:T46&gt;0), --(T13:T46&lt;&gt;""),--(U13:U46=""))+SUMPRODUCT(--(T13:T46=""),--(U13:U46="Z"))</f>
        <v>0</v>
      </c>
      <c r="U56" s="148"/>
      <c r="V56" s="148"/>
      <c r="W56" s="148">
        <f t="shared" ref="W56" si="0">SUMPRODUCT(--(W13:W46=0),--(W13:W46&lt;&gt;""),--(X13:X46="Z"))+SUMPRODUCT(--(W13:W46=0),--(W13:W46&lt;&gt;""),--(X13:X46=""))+SUMPRODUCT(--(W13:W46&gt;0),--(X13:X46="W"))+SUMPRODUCT(--(W13:W46&gt;0),--(X13:X46="U"))+SUMPRODUCT(--(W13:W46&gt;0), --(W13:W46&lt;&gt;""),--(X13:X46=""))+SUMPRODUCT(--(W13:W46=""),--(X13:X46="Z"))</f>
        <v>0</v>
      </c>
      <c r="X56" s="148"/>
      <c r="Y56" s="148"/>
      <c r="Z56" s="148">
        <f t="shared" ref="Z56" si="1">SUMPRODUCT(--(Z13:Z46=0),--(Z13:Z46&lt;&gt;""),--(AA13:AA46="Z"))+SUMPRODUCT(--(Z13:Z46=0),--(Z13:Z46&lt;&gt;""),--(AA13:AA46=""))+SUMPRODUCT(--(Z13:Z46&gt;0),--(AA13:AA46="W"))+SUMPRODUCT(--(Z13:Z46&gt;0),--(AA13:AA46="U"))+SUMPRODUCT(--(Z13:Z46&gt;0), --(Z13:Z46&lt;&gt;""),--(AA13:AA46=""))+SUMPRODUCT(--(Z13:Z46=""),--(AA13:AA46="Z"))</f>
        <v>0</v>
      </c>
      <c r="AA56" s="148"/>
      <c r="AB56" s="148"/>
      <c r="AC56" s="148">
        <f t="shared" ref="AC56" si="2">SUMPRODUCT(--(AC13:AC46=0),--(AC13:AC46&lt;&gt;""),--(AD13:AD46="Z"))+SUMPRODUCT(--(AC13:AC46=0),--(AC13:AC46&lt;&gt;""),--(AD13:AD46=""))+SUMPRODUCT(--(AC13:AC46&gt;0),--(AD13:AD46="W"))+SUMPRODUCT(--(AC13:AC46&gt;0),--(AD13:AD46="U"))+SUMPRODUCT(--(AC13:AC46&gt;0), --(AC13:AC46&lt;&gt;""),--(AD13:AD46=""))+SUMPRODUCT(--(AC13:AC46=""),--(AD13:AD46="Z"))</f>
        <v>0</v>
      </c>
      <c r="AD56" s="148"/>
      <c r="AE56" s="148"/>
    </row>
  </sheetData>
  <sheetProtection algorithmName="SHA-512" hashValue="JiLfjtbCi5BbGoZVQjogbsXTC/kix+bRwFkNLoHNa8gLxIdjtUvELs4rYXJT11pChRU6Nw2kMe1dmzdxaXll9w==" saltValue="cCTE9YhKO/RTQGKow0B8aw==" spinCount="100000" sheet="1" objects="1" scenarios="1" formatCells="0" formatColumns="0" formatRows="0" sort="0" autoFilter="0"/>
  <mergeCells count="19">
    <mergeCell ref="E35:E37"/>
    <mergeCell ref="E38:E40"/>
    <mergeCell ref="E44:E46"/>
    <mergeCell ref="D13:D27"/>
    <mergeCell ref="E13:E15"/>
    <mergeCell ref="E16:E18"/>
    <mergeCell ref="E19:E21"/>
    <mergeCell ref="E25:E27"/>
    <mergeCell ref="D29:D46"/>
    <mergeCell ref="E29:E31"/>
    <mergeCell ref="E32:E34"/>
    <mergeCell ref="E22:E24"/>
    <mergeCell ref="E41:E43"/>
    <mergeCell ref="D5:F6"/>
    <mergeCell ref="T5:AE5"/>
    <mergeCell ref="T6:V6"/>
    <mergeCell ref="W6:Y6"/>
    <mergeCell ref="Z6:AB6"/>
    <mergeCell ref="AC6:AE6"/>
  </mergeCells>
  <conditionalFormatting sqref="T13:T27 T29:T46 W13:W27 W29:W46 Z13:Z27 Z29:Z46 AC13:AC27 AC29:AC46">
    <cfRule type="expression" dxfId="327" priority="3">
      <formula>OR(AND(T13=0,T13&lt;&gt;"",U13&lt;&gt;"Z",U13&lt;&gt;""),AND(T13&gt;0,T13&lt;&gt;"",AND(U13&lt;&gt;"W",U13&lt;&gt;"U"),U13&lt;&gt;""),AND(T13="",OR(U13="W",U13="U")))</formula>
    </cfRule>
  </conditionalFormatting>
  <conditionalFormatting sqref="U13:U27 U29:U46 X13:X27 X29:X46 AA13:AA27 AA29:AA46 AD13:AD27 AD29:AD46">
    <cfRule type="expression" dxfId="326" priority="2">
      <formula>OR(AND(T13=0,T13&lt;&gt;"",U13&lt;&gt;"Z",U13&lt;&gt;""),AND(T13&gt;0,T13&lt;&gt;"",AND(U13&lt;&gt;"W",U13&lt;&gt;"U"),U13&lt;&gt;""),AND(T13="",OR(U13="W",U13="U")))</formula>
    </cfRule>
  </conditionalFormatting>
  <conditionalFormatting sqref="V13:V27 V29:V46 Y13:Y27 Y29:Y46 AB13:AB27 AB29:AB46 AE13:AE27 AE29:AE46">
    <cfRule type="expression" dxfId="325" priority="1">
      <formula xml:space="preserve"> AND(OR(U13="X",U13="U",U13="W"),V13="")</formula>
    </cfRule>
  </conditionalFormatting>
  <conditionalFormatting sqref="AC15 AC18 AC21 AC24 T15 W15 Z15 T18 W18 Z18 T21 W21 Z21 T24 W24 Z24 AC31 AC34 AC37 AC40 AC43 T31 W31 Z31 T34 W34 Z34 T37 W37 Z37 T40 W40 Z40 T43 W43 Z43">
    <cfRule type="expression" dxfId="324" priority="4">
      <formula>OR(AND(U13="X",U14="X"),AND(U13="Q",U14="Q"))</formula>
    </cfRule>
    <cfRule type="expression" dxfId="323" priority="5">
      <formula>IF(OR(AND(T13="",U13=""),AND(T14="",U14=""),AND(U13="X",U14="X"),AND(U13="Q",U14="Q"),OR(U13="M",U14="M")),"",SUM(T13,T14)) &lt;&gt; T15</formula>
    </cfRule>
  </conditionalFormatting>
  <conditionalFormatting sqref="AD15 AD18 AD21 AD24 U15 X15 AA15 U18 X18 AA18 U21 X21 AA21 U24 X24 AA24 AD31 AD34 AD37 AD40 AD43 U31 X31 AA31 U34 X34 AA34 U37 X37 AA37 U40 X40 AA40 U43 X43 AA43">
    <cfRule type="expression" dxfId="322" priority="6">
      <formula>OR(AND(U13="X",U14="X"),AND(U13="Q",U14="Q"))</formula>
    </cfRule>
    <cfRule type="expression" dxfId="321" priority="7">
      <formula>IF(AND(OR(AND(U13="Q",U14="Q"),AND(U13="X",U14="X")),SUM(T13,T14)=0,ISNUMBER(T15)),"",IF(OR(U13="M",U14="M"),"M",IF(AND(U13=U14,OR(U13="X",U13="W",U13="Q",U13="U",U13="Z")),UPPER(U13),""))) &lt;&gt; U15</formula>
    </cfRule>
  </conditionalFormatting>
  <conditionalFormatting sqref="AC25:AC27 T25:T27 W25:W27 Z25:Z27">
    <cfRule type="expression" dxfId="320" priority="8">
      <formula>OR(AND(U13="X",U16="X",U19="X",U22="X"),AND(U13="Q",U16="Q",U19="Q",U22="Q"))</formula>
    </cfRule>
    <cfRule type="expression" dxfId="319" priority="9">
      <formula>IF(OR(AND(T13="",U13=""),AND(T16="",U16=""),AND(T19="",U19=""),AND(T22="",U22=""),AND(U13="X",U16="X",U19="X",U22="X"),AND(U13="Q",U16="Q",U19="Q",U22="Q"),OR(U13="M",U16="M",U19="M",U22="M")),"",SUM(T13,T16,T19,T22)) &lt;&gt; T25</formula>
    </cfRule>
  </conditionalFormatting>
  <conditionalFormatting sqref="AD25:AD27 U25:U27 X25:X27 AA25:AA27">
    <cfRule type="expression" dxfId="318" priority="10">
      <formula>OR(AND(U13="X",U16="X",U19="X",U22="X"),AND(U13="Q",U16="Q",U19="Q",U22="Q"))</formula>
    </cfRule>
    <cfRule type="expression" dxfId="317" priority="11">
      <formula>IF(AND(OR(AND(U13="Q",U16="Q",U19="Q",U22="Q"),AND(U13="X",U16="X",U19="X",U22="X")),SUM(T13,T16,T19,T22)=0,ISNUMBER(T25)),"",IF(OR(U13="M",U16="M",U19="M",U22="M"),"M",IF(AND(U13=U16,U13=U19,U13=U22,OR(U13="X",U13="W",U13="Q",U13="U",U13="Z")),UPPER(U13),""))) &lt;&gt; U25</formula>
    </cfRule>
  </conditionalFormatting>
  <conditionalFormatting sqref="AC44:AC46 T44:T46 W44:W46 Z44:Z46">
    <cfRule type="expression" dxfId="316" priority="12">
      <formula>OR(AND(U29="X",U32="X",U35="X",U38="X",U41="X"),AND(U29="Q",U32="Q",U35="Q",U38="Q",U41="Q"))</formula>
    </cfRule>
  </conditionalFormatting>
  <conditionalFormatting sqref="AC44:AC46 T44:T46 W44:W46 Z44:Z46">
    <cfRule type="expression" dxfId="315" priority="13">
      <formula>IF(OR(AND(T29="",U29=""),AND(T32="",U32=""),AND(T35="",U35=""),AND(T38="",U38=""),AND(T41="",U41=""),AND(U29="X",U32="X",U35="X",U38="X",U41="X"),AND(U29="Q",U32="Q",U35="Q",U38="Q",U41="Q"),OR(U29="M",U32="M",U35="M",U38="M",U41="M")),"",SUM(T29,T32,T35,T38,T41)) &lt;&gt; T44</formula>
    </cfRule>
  </conditionalFormatting>
  <conditionalFormatting sqref="AD44:AD46 U44:U46 X44:X46 AA44:AA46">
    <cfRule type="expression" dxfId="314" priority="14">
      <formula>OR(AND(U29="X",U32="X",U35="X",U38="X",U41="X"),AND(U29="Q",U32="Q",U35="Q",U38="Q",U41="Q"))</formula>
    </cfRule>
  </conditionalFormatting>
  <conditionalFormatting sqref="AD44:AD46 U44:U46 X44:X46 AA44:AA46">
    <cfRule type="expression" dxfId="313" priority="15">
      <formula>IF(AND(OR(AND(U29="Q",U32="Q",U35="Q",U38="Q",U41="Q"),AND(U29="X",U32="X",U35="X",U38="X",U41="X")),SUM(T29,T32,T35,T38,T41)=0,ISNUMBER(T44)),"",IF(OR(U29="M",U32="M",U35="M",U38="M",U41="M"),"M",IF(AND(U29=U32,U29=U35,U29=U38,U29=U41,OR(U29="X",U29="W",U29="Q",U29="U",U29="Z")),UPPER(U29),""))) &lt;&gt; U44</formula>
    </cfRule>
  </conditionalFormatting>
  <conditionalFormatting sqref="AC13:AC14 AC16:AC17 AC19:AC20 AC22:AC23 AC29:AC30 AC32:AC33 AC35:AC36 AC38:AC39 AC41:AC42">
    <cfRule type="expression" dxfId="312" priority="16">
      <formula>OR(AND(U13="X",X13="X",AA13="X"),AND(U13="Q",X13="Q",AA13="Q"))</formula>
    </cfRule>
    <cfRule type="expression" dxfId="311" priority="17">
      <formula>IF(OR(AND(T13="",U13=""),AND(W13="",X13=""),AND(Z13="",AA13=""),AND(U13="X",X13="X",AA13="X"),AND(U13="Q",X13="Q",AA13="Q"),OR(U13="M",X13="M",AA13="M")),"",SUM(T13,W13,Z13)) &lt;&gt; AC13</formula>
    </cfRule>
  </conditionalFormatting>
  <conditionalFormatting sqref="AD13:AD14 AD16:AD17 AD19:AD20 AD22:AD23 AD29:AD30 AD32:AD33 AD35:AD36 AD38:AD39 AD41:AD42">
    <cfRule type="expression" dxfId="310" priority="18">
      <formula>OR(AND(U13="X",X13="X",AA13="X"),AND(U13="Q",X13="Q",AA13="Q"))</formula>
    </cfRule>
  </conditionalFormatting>
  <conditionalFormatting sqref="AD13:AD14 AD16:AD17 AD19:AD20 AD22:AD23 AD29:AD30 AD32:AD33 AD35:AD36 AD38:AD39 AD41:AD42">
    <cfRule type="expression" dxfId="309" priority="19">
      <formula xml:space="preserve"> IF(AND(OR(AND(U13="Q",X13="Q",AA13="Q"),AND(U13="X",X13="X",AA13="X")),SUM(T13,W13,Z13)=0,ISNUMBER(AC13)),"",IF(OR(U13="M",X13="M",AA13="M"),"M",IF(AND(U13=X13,U13=AA13,OR(X13="X",X13="W",X13="Q",X13="U",X13="Z")),UPPER( X13),""))) &lt;&gt; AD13</formula>
    </cfRule>
  </conditionalFormatting>
  <dataValidations count="4">
    <dataValidation allowBlank="1" showInputMessage="1" showErrorMessage="1" sqref="T47:AE1048576 AF1:XFD1048576 T1:AE12 T28:AE28 A1:S1048576"/>
    <dataValidation type="decimal" operator="greaterThanOrEqual" allowBlank="1" showInputMessage="1" showErrorMessage="1" errorTitle="Entrée non valide" error="Veuillez entrer une valeur numérique" sqref="T13:T27 T29:T46 W13:W27 W29:W46 Z13:Z27 Z29:Z46 AC13:AC27 AC29:AC46">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27 U29:U46 X13:X27 X29:X46 AA13:AA27 AA29:AA46 AD13:AD27 AD29:AD46">
      <formula1>"M,Q,U,W,X,Z"</formula1>
    </dataValidation>
    <dataValidation type="textLength" allowBlank="1" showInputMessage="1" showErrorMessage="1" errorTitle="Entrée non valide" error="La longueur du texte devrait être comprise entre 2 et 500 caractères" sqref="V13:V27 V29:V46 Y13:Y27 Y29:Y46 AB13:AB27 AB29:AB46 AE13:AE27 AE29:AE46">
      <formula1>2</formula1>
      <formula2>500</formula2>
    </dataValidation>
  </dataValidations>
  <printOptions horizontalCentered="1"/>
  <pageMargins left="0.23622047244094491" right="0.23622047244094491" top="0.74803149606299213" bottom="0.74803149606299213" header="0.31496062992125984" footer="0.31496062992125984"/>
  <pageSetup scale="72" fitToHeight="2" orientation="landscape" r:id="rId1"/>
  <headerFooter>
    <oddFooter>&amp;C&amp;P&amp;R&amp;F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T43"/>
  <sheetViews>
    <sheetView showGridLines="0" topLeftCell="C1" zoomScaleNormal="100" zoomScalePageLayoutView="85" workbookViewId="0">
      <selection activeCell="C1" sqref="C1"/>
    </sheetView>
  </sheetViews>
  <sheetFormatPr defaultColWidth="16" defaultRowHeight="15" x14ac:dyDescent="0.25"/>
  <cols>
    <col min="1" max="1" width="13.5703125" style="1" hidden="1" customWidth="1"/>
    <col min="2" max="2" width="5.85546875" style="1" hidden="1" customWidth="1"/>
    <col min="3" max="3" width="3.7109375" style="1" customWidth="1"/>
    <col min="4" max="5" width="8.7109375" style="1" customWidth="1"/>
    <col min="6" max="6" width="16.7109375" style="251" customWidth="1"/>
    <col min="7" max="8" width="5.7109375" style="249" customWidth="1"/>
    <col min="9" max="18" width="5.7109375" style="249" hidden="1" customWidth="1"/>
    <col min="19" max="19" width="11.5703125" style="250" hidden="1" customWidth="1"/>
    <col min="20" max="20" width="12.7109375" style="1" customWidth="1"/>
    <col min="21" max="21" width="2.7109375" style="1" customWidth="1"/>
    <col min="22" max="22" width="5.7109375" style="1" customWidth="1"/>
    <col min="23" max="23" width="12.7109375" style="1" customWidth="1"/>
    <col min="24" max="24" width="2.7109375" style="1" customWidth="1"/>
    <col min="25" max="25" width="5.7109375" style="1" customWidth="1"/>
    <col min="26" max="26" width="12.7109375" style="1" customWidth="1"/>
    <col min="27" max="27" width="2.7109375" style="1" customWidth="1"/>
    <col min="28" max="28" width="5.7109375" style="1" customWidth="1"/>
    <col min="29" max="29" width="14.42578125" style="1" hidden="1" customWidth="1"/>
    <col min="30" max="30" width="2.7109375" style="1" hidden="1" customWidth="1"/>
    <col min="31" max="31" width="6.42578125" style="1" hidden="1" customWidth="1"/>
    <col min="32" max="32" width="12.28515625" style="1" hidden="1" customWidth="1"/>
    <col min="33" max="33" width="4.5703125" style="1" hidden="1" customWidth="1"/>
    <col min="34" max="34" width="3.85546875" style="1" hidden="1" customWidth="1"/>
    <col min="35" max="35" width="12" style="1" hidden="1" customWidth="1"/>
    <col min="36" max="36" width="4" style="1" hidden="1" customWidth="1"/>
    <col min="37" max="37" width="3.7109375" style="1" hidden="1" customWidth="1"/>
    <col min="38" max="38" width="3.7109375" style="1" customWidth="1"/>
    <col min="39" max="39" width="5.28515625" style="1" customWidth="1"/>
    <col min="40" max="40" width="3.7109375" style="1" customWidth="1"/>
    <col min="41" max="41" width="8.28515625" style="1" customWidth="1"/>
    <col min="42" max="43" width="3.85546875" style="1" customWidth="1"/>
    <col min="44" max="44" width="12.85546875" style="1" customWidth="1"/>
    <col min="45" max="45" width="3.28515625" style="1" customWidth="1"/>
    <col min="46" max="46" width="2.85546875" style="1" customWidth="1"/>
    <col min="47" max="16384" width="16" style="1"/>
  </cols>
  <sheetData>
    <row r="1" spans="1:46" ht="34.5" customHeight="1" x14ac:dyDescent="0.25">
      <c r="A1" s="4" t="s">
        <v>7</v>
      </c>
      <c r="B1" s="92" t="str">
        <f>VLOOKUP(VAL_Metadata!$B$2,VAL_Drop_Down_Lists!$A$3:$B$213,2,FALSE)</f>
        <v>_X</v>
      </c>
      <c r="C1" s="179"/>
      <c r="D1" s="373" t="s">
        <v>709</v>
      </c>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150"/>
      <c r="AM1" s="154"/>
      <c r="AN1" s="154"/>
    </row>
    <row r="2" spans="1:46" ht="3" customHeight="1" x14ac:dyDescent="0.25">
      <c r="A2" s="4" t="s">
        <v>14</v>
      </c>
      <c r="B2" s="243">
        <f>VAL_Metadata!H26</f>
        <v>2015</v>
      </c>
      <c r="C2" s="179"/>
      <c r="D2" s="179"/>
      <c r="E2" s="179"/>
      <c r="F2" s="179"/>
      <c r="G2" s="180"/>
      <c r="H2" s="180"/>
      <c r="I2" s="180"/>
      <c r="J2" s="180"/>
      <c r="K2" s="180"/>
      <c r="L2" s="180"/>
      <c r="M2" s="180"/>
      <c r="N2" s="180"/>
      <c r="O2" s="180"/>
      <c r="P2" s="180"/>
      <c r="Q2" s="180"/>
      <c r="R2" s="180"/>
      <c r="S2" s="179"/>
      <c r="T2" s="179"/>
      <c r="U2" s="179"/>
      <c r="V2" s="179"/>
      <c r="W2" s="179"/>
      <c r="X2" s="179"/>
      <c r="Y2" s="179"/>
      <c r="Z2" s="179"/>
      <c r="AA2" s="179"/>
      <c r="AB2" s="179"/>
      <c r="AC2" s="179"/>
      <c r="AD2" s="179"/>
      <c r="AE2" s="179"/>
      <c r="AF2" s="179"/>
      <c r="AG2" s="179"/>
      <c r="AH2" s="179"/>
      <c r="AI2" s="179"/>
      <c r="AJ2" s="179"/>
      <c r="AK2" s="179"/>
      <c r="AL2" s="150"/>
      <c r="AM2" s="154"/>
      <c r="AN2" s="154"/>
    </row>
    <row r="3" spans="1:46" ht="19.5" customHeight="1" x14ac:dyDescent="0.25">
      <c r="C3" s="179"/>
      <c r="D3" s="157" t="s">
        <v>1792</v>
      </c>
      <c r="E3" s="179"/>
      <c r="F3" s="179"/>
      <c r="G3" s="180"/>
      <c r="H3" s="180"/>
      <c r="I3" s="180"/>
      <c r="J3" s="180"/>
      <c r="K3" s="180"/>
      <c r="L3" s="180"/>
      <c r="M3" s="180"/>
      <c r="N3" s="180"/>
      <c r="O3" s="180"/>
      <c r="P3" s="180"/>
      <c r="Q3" s="180"/>
      <c r="R3" s="180"/>
      <c r="S3" s="179"/>
      <c r="T3" s="179"/>
      <c r="U3" s="179"/>
      <c r="V3" s="179"/>
      <c r="W3" s="179"/>
      <c r="X3" s="179"/>
      <c r="Y3" s="179"/>
      <c r="Z3" s="179"/>
      <c r="AA3" s="179"/>
      <c r="AB3" s="179"/>
      <c r="AC3" s="179"/>
      <c r="AD3" s="179"/>
      <c r="AE3" s="179"/>
      <c r="AF3" s="179"/>
      <c r="AG3" s="179"/>
      <c r="AH3" s="179"/>
      <c r="AI3" s="179"/>
      <c r="AJ3" s="179"/>
      <c r="AK3" s="179"/>
      <c r="AL3" s="150"/>
      <c r="AM3" s="154"/>
      <c r="AN3" s="154"/>
    </row>
    <row r="4" spans="1:46" ht="3" hidden="1" customHeight="1" x14ac:dyDescent="0.25">
      <c r="C4" s="179"/>
      <c r="D4" s="157"/>
      <c r="E4" s="179"/>
      <c r="F4" s="179"/>
      <c r="G4" s="180"/>
      <c r="H4" s="180"/>
      <c r="I4" s="180"/>
      <c r="J4" s="180"/>
      <c r="K4" s="180"/>
      <c r="L4" s="180"/>
      <c r="M4" s="180"/>
      <c r="N4" s="180"/>
      <c r="O4" s="180"/>
      <c r="P4" s="180"/>
      <c r="Q4" s="180"/>
      <c r="R4" s="180"/>
      <c r="S4" s="179"/>
      <c r="T4" s="179"/>
      <c r="U4" s="179"/>
      <c r="V4" s="179"/>
      <c r="W4" s="179"/>
      <c r="X4" s="179"/>
      <c r="Y4" s="179"/>
      <c r="Z4" s="179"/>
      <c r="AA4" s="179"/>
      <c r="AB4" s="179"/>
      <c r="AC4" s="179"/>
      <c r="AD4" s="179"/>
      <c r="AE4" s="179"/>
      <c r="AF4" s="179"/>
      <c r="AG4" s="179"/>
      <c r="AH4" s="179"/>
      <c r="AI4" s="179"/>
      <c r="AJ4" s="179"/>
      <c r="AK4" s="179"/>
      <c r="AL4" s="150"/>
      <c r="AM4" s="154"/>
      <c r="AN4" s="154"/>
    </row>
    <row r="5" spans="1:46" ht="21" hidden="1" customHeight="1" x14ac:dyDescent="0.25">
      <c r="C5" s="186"/>
      <c r="D5" s="148"/>
      <c r="E5" s="148"/>
      <c r="F5" s="187"/>
      <c r="G5" s="188"/>
      <c r="H5" s="188"/>
      <c r="I5" s="188"/>
      <c r="J5" s="188"/>
      <c r="K5" s="188"/>
      <c r="L5" s="188"/>
      <c r="M5" s="188"/>
      <c r="N5" s="188"/>
      <c r="O5" s="188"/>
      <c r="P5" s="188"/>
      <c r="Q5" s="188"/>
      <c r="R5" s="188"/>
      <c r="S5" s="189"/>
      <c r="T5" s="358" t="s">
        <v>1798</v>
      </c>
      <c r="U5" s="359"/>
      <c r="V5" s="360"/>
      <c r="W5" s="358" t="s">
        <v>1799</v>
      </c>
      <c r="X5" s="359"/>
      <c r="Y5" s="360"/>
      <c r="Z5" s="358" t="s">
        <v>1800</v>
      </c>
      <c r="AA5" s="359"/>
      <c r="AB5" s="360"/>
      <c r="AC5" s="358" t="s">
        <v>1801</v>
      </c>
      <c r="AD5" s="359"/>
      <c r="AE5" s="360"/>
      <c r="AF5" s="358" t="s">
        <v>1802</v>
      </c>
      <c r="AG5" s="359"/>
      <c r="AH5" s="360"/>
      <c r="AI5" s="358" t="s">
        <v>1803</v>
      </c>
      <c r="AJ5" s="359"/>
      <c r="AK5" s="360"/>
      <c r="AL5" s="358" t="s">
        <v>1794</v>
      </c>
      <c r="AM5" s="359"/>
      <c r="AN5" s="360"/>
      <c r="AO5" s="364" t="s">
        <v>1795</v>
      </c>
      <c r="AP5" s="365"/>
      <c r="AQ5" s="366"/>
      <c r="AR5" s="364" t="s">
        <v>1804</v>
      </c>
      <c r="AS5" s="365"/>
      <c r="AT5" s="366"/>
    </row>
    <row r="6" spans="1:46" ht="21" hidden="1" customHeight="1" x14ac:dyDescent="0.25">
      <c r="C6" s="186"/>
      <c r="D6" s="148"/>
      <c r="E6" s="148"/>
      <c r="F6" s="187"/>
      <c r="G6" s="163"/>
      <c r="H6" s="163"/>
      <c r="I6" s="163"/>
      <c r="J6" s="163"/>
      <c r="K6" s="163"/>
      <c r="L6" s="163"/>
      <c r="M6" s="163"/>
      <c r="N6" s="163"/>
      <c r="O6" s="163"/>
      <c r="P6" s="163"/>
      <c r="Q6" s="163"/>
      <c r="R6" s="163"/>
      <c r="S6" s="190"/>
      <c r="T6" s="361"/>
      <c r="U6" s="362"/>
      <c r="V6" s="363"/>
      <c r="W6" s="361"/>
      <c r="X6" s="362"/>
      <c r="Y6" s="363"/>
      <c r="Z6" s="361"/>
      <c r="AA6" s="362"/>
      <c r="AB6" s="363"/>
      <c r="AC6" s="361"/>
      <c r="AD6" s="362"/>
      <c r="AE6" s="363"/>
      <c r="AF6" s="361"/>
      <c r="AG6" s="362"/>
      <c r="AH6" s="363"/>
      <c r="AI6" s="361"/>
      <c r="AJ6" s="362"/>
      <c r="AK6" s="363"/>
      <c r="AL6" s="361"/>
      <c r="AM6" s="362"/>
      <c r="AN6" s="363"/>
      <c r="AO6" s="367"/>
      <c r="AP6" s="368"/>
      <c r="AQ6" s="369"/>
      <c r="AR6" s="367"/>
      <c r="AS6" s="368"/>
      <c r="AT6" s="369"/>
    </row>
    <row r="7" spans="1:46" ht="21" hidden="1" customHeight="1" x14ac:dyDescent="0.25">
      <c r="C7" s="186"/>
      <c r="D7" s="148"/>
      <c r="E7" s="148"/>
      <c r="F7" s="187"/>
      <c r="G7" s="163"/>
      <c r="H7" s="163"/>
      <c r="I7" s="163"/>
      <c r="J7" s="163"/>
      <c r="K7" s="164"/>
      <c r="L7" s="164"/>
      <c r="M7" s="164"/>
      <c r="N7" s="164"/>
      <c r="O7" s="169"/>
      <c r="P7" s="169"/>
      <c r="Q7" s="169"/>
      <c r="R7" s="169"/>
      <c r="S7" s="171" t="s">
        <v>495</v>
      </c>
      <c r="T7" s="166" t="s">
        <v>345</v>
      </c>
      <c r="U7" s="166"/>
      <c r="V7" s="166"/>
      <c r="W7" s="166" t="s">
        <v>345</v>
      </c>
      <c r="X7" s="166"/>
      <c r="Y7" s="166"/>
      <c r="Z7" s="166" t="s">
        <v>345</v>
      </c>
      <c r="AA7" s="166"/>
      <c r="AB7" s="166"/>
      <c r="AC7" s="166" t="s">
        <v>345</v>
      </c>
      <c r="AD7" s="166"/>
      <c r="AE7" s="166"/>
      <c r="AF7" s="166" t="s">
        <v>345</v>
      </c>
      <c r="AG7" s="166"/>
      <c r="AH7" s="166"/>
      <c r="AI7" s="166" t="s">
        <v>345</v>
      </c>
      <c r="AJ7" s="166"/>
      <c r="AK7" s="166"/>
      <c r="AL7" s="166" t="s">
        <v>345</v>
      </c>
      <c r="AM7" s="166"/>
      <c r="AN7" s="166"/>
      <c r="AO7" s="245" t="s">
        <v>345</v>
      </c>
      <c r="AP7" s="245"/>
      <c r="AQ7" s="245"/>
      <c r="AR7" s="245" t="s">
        <v>345</v>
      </c>
      <c r="AS7" s="245"/>
      <c r="AT7" s="245"/>
    </row>
    <row r="8" spans="1:46" ht="21" hidden="1" customHeight="1" x14ac:dyDescent="0.25">
      <c r="C8" s="186"/>
      <c r="D8" s="148"/>
      <c r="E8" s="148"/>
      <c r="F8" s="187"/>
      <c r="G8" s="163"/>
      <c r="H8" s="163"/>
      <c r="I8" s="163"/>
      <c r="J8" s="163"/>
      <c r="K8" s="164"/>
      <c r="L8" s="164"/>
      <c r="M8" s="164"/>
      <c r="N8" s="164"/>
      <c r="O8" s="169"/>
      <c r="P8" s="169"/>
      <c r="Q8" s="169"/>
      <c r="R8" s="169"/>
      <c r="S8" s="171" t="s">
        <v>364</v>
      </c>
      <c r="T8" s="166" t="s">
        <v>348</v>
      </c>
      <c r="U8" s="166"/>
      <c r="V8" s="166"/>
      <c r="W8" s="166" t="s">
        <v>348</v>
      </c>
      <c r="X8" s="166"/>
      <c r="Y8" s="166"/>
      <c r="Z8" s="166" t="s">
        <v>349</v>
      </c>
      <c r="AA8" s="166"/>
      <c r="AB8" s="166"/>
      <c r="AC8" s="166" t="s">
        <v>349</v>
      </c>
      <c r="AD8" s="166"/>
      <c r="AE8" s="166"/>
      <c r="AF8" s="166" t="s">
        <v>348</v>
      </c>
      <c r="AG8" s="166"/>
      <c r="AH8" s="166"/>
      <c r="AI8" s="166" t="s">
        <v>349</v>
      </c>
      <c r="AJ8" s="166"/>
      <c r="AK8" s="166"/>
      <c r="AL8" s="166" t="s">
        <v>10</v>
      </c>
      <c r="AM8" s="166"/>
      <c r="AN8" s="166"/>
      <c r="AO8" s="245" t="s">
        <v>10</v>
      </c>
      <c r="AP8" s="245"/>
      <c r="AQ8" s="245"/>
      <c r="AR8" s="245" t="s">
        <v>10</v>
      </c>
      <c r="AS8" s="245"/>
      <c r="AT8" s="245"/>
    </row>
    <row r="9" spans="1:46" ht="21" hidden="1" customHeight="1" x14ac:dyDescent="0.25">
      <c r="C9" s="186"/>
      <c r="D9" s="187"/>
      <c r="E9" s="187"/>
      <c r="F9" s="187"/>
      <c r="G9" s="163"/>
      <c r="H9" s="163"/>
      <c r="I9" s="163"/>
      <c r="J9" s="163"/>
      <c r="K9" s="164"/>
      <c r="L9" s="164"/>
      <c r="M9" s="164"/>
      <c r="N9" s="164"/>
      <c r="O9" s="164"/>
      <c r="P9" s="164"/>
      <c r="Q9" s="164"/>
      <c r="R9" s="164"/>
      <c r="S9" s="165" t="s">
        <v>365</v>
      </c>
      <c r="T9" s="166" t="s">
        <v>348</v>
      </c>
      <c r="U9" s="166"/>
      <c r="V9" s="166"/>
      <c r="W9" s="166" t="s">
        <v>349</v>
      </c>
      <c r="X9" s="166"/>
      <c r="Y9" s="166"/>
      <c r="Z9" s="166" t="s">
        <v>348</v>
      </c>
      <c r="AA9" s="166"/>
      <c r="AB9" s="166"/>
      <c r="AC9" s="166" t="s">
        <v>349</v>
      </c>
      <c r="AD9" s="166"/>
      <c r="AE9" s="166"/>
      <c r="AF9" s="166" t="s">
        <v>10</v>
      </c>
      <c r="AG9" s="166"/>
      <c r="AH9" s="166"/>
      <c r="AI9" s="166" t="s">
        <v>10</v>
      </c>
      <c r="AJ9" s="166"/>
      <c r="AK9" s="166"/>
      <c r="AL9" s="166" t="s">
        <v>348</v>
      </c>
      <c r="AM9" s="166"/>
      <c r="AN9" s="166"/>
      <c r="AO9" s="245" t="s">
        <v>349</v>
      </c>
      <c r="AP9" s="245"/>
      <c r="AQ9" s="245"/>
      <c r="AR9" s="245" t="s">
        <v>10</v>
      </c>
      <c r="AS9" s="245"/>
      <c r="AT9" s="245"/>
    </row>
    <row r="10" spans="1:46" ht="21" hidden="1" customHeight="1" x14ac:dyDescent="0.25">
      <c r="C10" s="186"/>
      <c r="D10" s="187"/>
      <c r="E10" s="187"/>
      <c r="F10" s="187"/>
      <c r="G10" s="163"/>
      <c r="H10" s="163"/>
      <c r="I10" s="163"/>
      <c r="J10" s="163"/>
      <c r="K10" s="164"/>
      <c r="L10" s="164"/>
      <c r="M10" s="164"/>
      <c r="N10" s="164"/>
      <c r="O10" s="164"/>
      <c r="P10" s="164"/>
      <c r="Q10" s="164"/>
      <c r="R10" s="164"/>
      <c r="S10" s="172" t="s">
        <v>367</v>
      </c>
      <c r="T10" s="166" t="s">
        <v>10</v>
      </c>
      <c r="U10" s="166"/>
      <c r="V10" s="166"/>
      <c r="W10" s="166" t="s">
        <v>10</v>
      </c>
      <c r="X10" s="166"/>
      <c r="Y10" s="166"/>
      <c r="Z10" s="166" t="s">
        <v>10</v>
      </c>
      <c r="AA10" s="166"/>
      <c r="AB10" s="166"/>
      <c r="AC10" s="166" t="s">
        <v>10</v>
      </c>
      <c r="AD10" s="166"/>
      <c r="AE10" s="166"/>
      <c r="AF10" s="166" t="s">
        <v>10</v>
      </c>
      <c r="AG10" s="166"/>
      <c r="AH10" s="166"/>
      <c r="AI10" s="166" t="s">
        <v>10</v>
      </c>
      <c r="AJ10" s="166"/>
      <c r="AK10" s="166"/>
      <c r="AL10" s="166" t="s">
        <v>10</v>
      </c>
      <c r="AM10" s="166"/>
      <c r="AN10" s="166"/>
      <c r="AO10" s="245" t="s">
        <v>10</v>
      </c>
      <c r="AP10" s="245"/>
      <c r="AQ10" s="245"/>
      <c r="AR10" s="245" t="s">
        <v>10</v>
      </c>
      <c r="AS10" s="245"/>
      <c r="AT10" s="245"/>
    </row>
    <row r="11" spans="1:46" ht="40.15" hidden="1" customHeight="1" x14ac:dyDescent="0.25">
      <c r="C11" s="186"/>
      <c r="D11" s="187"/>
      <c r="E11" s="187"/>
      <c r="F11" s="187"/>
      <c r="G11" s="173" t="s">
        <v>330</v>
      </c>
      <c r="H11" s="173" t="s">
        <v>9</v>
      </c>
      <c r="I11" s="173" t="s">
        <v>494</v>
      </c>
      <c r="J11" s="170" t="s">
        <v>493</v>
      </c>
      <c r="K11" s="173" t="s">
        <v>368</v>
      </c>
      <c r="L11" s="173" t="s">
        <v>369</v>
      </c>
      <c r="M11" s="174" t="s">
        <v>497</v>
      </c>
      <c r="N11" s="173" t="s">
        <v>496</v>
      </c>
      <c r="O11" s="170" t="s">
        <v>354</v>
      </c>
      <c r="P11" s="170" t="s">
        <v>498</v>
      </c>
      <c r="Q11" s="170" t="s">
        <v>499</v>
      </c>
      <c r="R11" s="170" t="s">
        <v>336</v>
      </c>
      <c r="S11" s="170" t="s">
        <v>500</v>
      </c>
      <c r="T11" s="166"/>
      <c r="U11" s="166"/>
      <c r="V11" s="166"/>
      <c r="W11" s="166"/>
      <c r="X11" s="166"/>
      <c r="Y11" s="166"/>
      <c r="Z11" s="166"/>
      <c r="AA11" s="166"/>
      <c r="AB11" s="166"/>
      <c r="AC11" s="166"/>
      <c r="AD11" s="166"/>
      <c r="AE11" s="166"/>
      <c r="AF11" s="166"/>
      <c r="AG11" s="166"/>
      <c r="AH11" s="166"/>
      <c r="AI11" s="166"/>
      <c r="AJ11" s="166"/>
      <c r="AK11" s="166"/>
      <c r="AL11" s="166"/>
      <c r="AM11" s="166"/>
      <c r="AN11" s="166"/>
      <c r="AO11" s="245"/>
      <c r="AP11" s="245"/>
      <c r="AQ11" s="245"/>
      <c r="AR11" s="245"/>
      <c r="AS11" s="245"/>
      <c r="AT11" s="245"/>
    </row>
    <row r="12" spans="1:46" ht="3.6" hidden="1" customHeight="1" x14ac:dyDescent="0.25">
      <c r="C12" s="179"/>
      <c r="D12" s="179"/>
      <c r="E12" s="179"/>
      <c r="F12" s="191"/>
      <c r="G12" s="180"/>
      <c r="H12" s="180"/>
      <c r="I12" s="180"/>
      <c r="J12" s="180"/>
      <c r="K12" s="180"/>
      <c r="L12" s="180"/>
      <c r="M12" s="180"/>
      <c r="N12" s="180"/>
      <c r="O12" s="180"/>
      <c r="P12" s="180"/>
      <c r="Q12" s="180"/>
      <c r="R12" s="180"/>
      <c r="S12" s="181"/>
      <c r="T12" s="179"/>
      <c r="U12" s="179"/>
      <c r="V12" s="179"/>
      <c r="W12" s="179"/>
      <c r="X12" s="179"/>
      <c r="Y12" s="179"/>
      <c r="Z12" s="179"/>
      <c r="AA12" s="179"/>
      <c r="AB12" s="179"/>
      <c r="AC12" s="179"/>
      <c r="AD12" s="179"/>
      <c r="AE12" s="179"/>
      <c r="AF12" s="179"/>
      <c r="AG12" s="179"/>
      <c r="AH12" s="179"/>
      <c r="AI12" s="179"/>
      <c r="AJ12" s="179"/>
      <c r="AK12" s="179"/>
      <c r="AL12" s="150"/>
      <c r="AM12" s="179"/>
      <c r="AN12" s="179"/>
      <c r="AO12" s="96"/>
      <c r="AP12" s="96"/>
      <c r="AQ12" s="96"/>
      <c r="AR12" s="96"/>
      <c r="AS12" s="96"/>
      <c r="AT12" s="96"/>
    </row>
    <row r="13" spans="1:46" ht="15" hidden="1" customHeight="1" x14ac:dyDescent="0.25">
      <c r="C13" s="186"/>
      <c r="D13" s="370" t="s">
        <v>1805</v>
      </c>
      <c r="E13" s="371"/>
      <c r="F13" s="372"/>
      <c r="G13" s="164" t="s">
        <v>10</v>
      </c>
      <c r="H13" s="164" t="s">
        <v>10</v>
      </c>
      <c r="I13" s="164" t="s">
        <v>10</v>
      </c>
      <c r="J13" s="164" t="s">
        <v>10</v>
      </c>
      <c r="K13" s="164" t="s">
        <v>10</v>
      </c>
      <c r="L13" s="164" t="s">
        <v>10</v>
      </c>
      <c r="M13" s="164" t="s">
        <v>10</v>
      </c>
      <c r="N13" s="164" t="s">
        <v>10</v>
      </c>
      <c r="O13" s="164" t="s">
        <v>10</v>
      </c>
      <c r="P13" s="164" t="s">
        <v>10</v>
      </c>
      <c r="Q13" s="164" t="s">
        <v>10</v>
      </c>
      <c r="R13" s="164" t="s">
        <v>218</v>
      </c>
      <c r="S13" s="177" t="s">
        <v>502</v>
      </c>
      <c r="T13" s="280" t="str">
        <f t="shared" ref="T13:AB13" si="0">IF(ISBLANK(T21),"",T21)</f>
        <v/>
      </c>
      <c r="U13" s="280" t="str">
        <f t="shared" si="0"/>
        <v/>
      </c>
      <c r="V13" s="280" t="str">
        <f t="shared" si="0"/>
        <v/>
      </c>
      <c r="W13" s="280" t="str">
        <f t="shared" si="0"/>
        <v/>
      </c>
      <c r="X13" s="280" t="str">
        <f t="shared" si="0"/>
        <v/>
      </c>
      <c r="Y13" s="280" t="str">
        <f t="shared" si="0"/>
        <v/>
      </c>
      <c r="Z13" s="280" t="str">
        <f t="shared" si="0"/>
        <v/>
      </c>
      <c r="AA13" s="280" t="str">
        <f t="shared" si="0"/>
        <v/>
      </c>
      <c r="AB13" s="280" t="str">
        <f t="shared" si="0"/>
        <v/>
      </c>
      <c r="AC13" s="280" t="str">
        <f t="shared" ref="AC13:AK13" si="1">IF(ISBLANK(T22),"",T22)</f>
        <v/>
      </c>
      <c r="AD13" s="280" t="str">
        <f t="shared" si="1"/>
        <v/>
      </c>
      <c r="AE13" s="280" t="str">
        <f t="shared" si="1"/>
        <v/>
      </c>
      <c r="AF13" s="280" t="str">
        <f t="shared" si="1"/>
        <v/>
      </c>
      <c r="AG13" s="280" t="str">
        <f t="shared" si="1"/>
        <v/>
      </c>
      <c r="AH13" s="280" t="str">
        <f t="shared" si="1"/>
        <v/>
      </c>
      <c r="AI13" s="280" t="str">
        <f t="shared" si="1"/>
        <v/>
      </c>
      <c r="AJ13" s="280" t="str">
        <f t="shared" si="1"/>
        <v/>
      </c>
      <c r="AK13" s="280" t="str">
        <f t="shared" si="1"/>
        <v/>
      </c>
      <c r="AL13" s="43" t="str">
        <f t="shared" ref="AL13:AT13" si="2">IF(ISBLANK(T23),"",T23)</f>
        <v/>
      </c>
      <c r="AM13" s="43" t="str">
        <f t="shared" si="2"/>
        <v/>
      </c>
      <c r="AN13" s="43" t="str">
        <f t="shared" si="2"/>
        <v/>
      </c>
      <c r="AO13" s="43" t="str">
        <f t="shared" si="2"/>
        <v/>
      </c>
      <c r="AP13" s="43" t="str">
        <f t="shared" si="2"/>
        <v/>
      </c>
      <c r="AQ13" s="43" t="str">
        <f t="shared" si="2"/>
        <v/>
      </c>
      <c r="AR13" s="43" t="str">
        <f t="shared" si="2"/>
        <v/>
      </c>
      <c r="AS13" s="43" t="str">
        <f t="shared" si="2"/>
        <v/>
      </c>
      <c r="AT13" s="43" t="str">
        <f t="shared" si="2"/>
        <v/>
      </c>
    </row>
    <row r="14" spans="1:46" ht="15" hidden="1" customHeight="1" x14ac:dyDescent="0.25">
      <c r="C14" s="186"/>
      <c r="D14" s="192"/>
      <c r="E14" s="192"/>
      <c r="F14" s="192"/>
      <c r="G14" s="168"/>
      <c r="H14" s="168"/>
      <c r="I14" s="168"/>
      <c r="J14" s="168"/>
      <c r="K14" s="168"/>
      <c r="L14" s="168"/>
      <c r="M14" s="168"/>
      <c r="N14" s="168"/>
      <c r="O14" s="168"/>
      <c r="P14" s="168"/>
      <c r="Q14" s="168"/>
      <c r="R14" s="168"/>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248"/>
      <c r="AP14" s="248"/>
      <c r="AQ14" s="248"/>
      <c r="AR14" s="248"/>
      <c r="AS14" s="248"/>
      <c r="AT14" s="248"/>
    </row>
    <row r="15" spans="1:46" hidden="1" x14ac:dyDescent="0.25">
      <c r="C15" s="179"/>
      <c r="D15" s="148"/>
      <c r="E15" s="148"/>
      <c r="F15" s="187"/>
      <c r="G15" s="184"/>
      <c r="H15" s="184"/>
      <c r="I15" s="184"/>
      <c r="J15" s="184"/>
      <c r="K15" s="184"/>
      <c r="L15" s="184"/>
      <c r="M15" s="184"/>
      <c r="N15" s="184"/>
      <c r="O15" s="184"/>
      <c r="P15" s="184"/>
      <c r="Q15" s="184"/>
      <c r="R15" s="184"/>
      <c r="S15" s="185"/>
      <c r="T15" s="148"/>
      <c r="U15" s="148"/>
      <c r="V15" s="148"/>
      <c r="W15" s="148"/>
      <c r="X15" s="148"/>
      <c r="Y15" s="148"/>
      <c r="Z15" s="148"/>
      <c r="AA15" s="148"/>
      <c r="AB15" s="148"/>
      <c r="AC15" s="148"/>
      <c r="AD15" s="148"/>
      <c r="AE15" s="148"/>
      <c r="AF15" s="148"/>
      <c r="AG15" s="148"/>
      <c r="AH15" s="148"/>
      <c r="AI15" s="148"/>
      <c r="AJ15" s="148"/>
      <c r="AK15" s="148"/>
      <c r="AL15" s="148"/>
      <c r="AM15" s="148"/>
      <c r="AN15" s="148"/>
      <c r="AO15" s="4"/>
      <c r="AP15" s="4"/>
      <c r="AQ15" s="4"/>
      <c r="AR15" s="4"/>
      <c r="AS15" s="4"/>
      <c r="AT15" s="4"/>
    </row>
    <row r="16" spans="1:46" hidden="1" x14ac:dyDescent="0.25">
      <c r="C16" s="179"/>
      <c r="D16" s="148"/>
      <c r="E16" s="148"/>
      <c r="F16" s="187"/>
      <c r="G16" s="184"/>
      <c r="H16" s="184"/>
      <c r="I16" s="184"/>
      <c r="J16" s="184"/>
      <c r="K16" s="184"/>
      <c r="L16" s="184"/>
      <c r="M16" s="184"/>
      <c r="N16" s="184"/>
      <c r="O16" s="184"/>
      <c r="P16" s="184"/>
      <c r="Q16" s="184"/>
      <c r="R16" s="184"/>
      <c r="S16" s="185"/>
      <c r="T16" s="148"/>
      <c r="U16" s="148"/>
      <c r="V16" s="148"/>
      <c r="W16" s="148"/>
      <c r="X16" s="148"/>
      <c r="Y16" s="148"/>
      <c r="Z16" s="148"/>
      <c r="AA16" s="148"/>
      <c r="AB16" s="148"/>
      <c r="AC16" s="148"/>
      <c r="AD16" s="148"/>
      <c r="AE16" s="148"/>
      <c r="AF16" s="148"/>
      <c r="AG16" s="148"/>
      <c r="AH16" s="148"/>
      <c r="AI16" s="148"/>
      <c r="AJ16" s="148"/>
      <c r="AK16" s="148"/>
      <c r="AL16" s="148"/>
      <c r="AM16" s="148"/>
      <c r="AN16" s="148"/>
      <c r="AO16" s="4"/>
      <c r="AP16" s="4"/>
      <c r="AQ16" s="4"/>
      <c r="AR16" s="4"/>
      <c r="AS16" s="4"/>
      <c r="AT16" s="4"/>
    </row>
    <row r="17" spans="3:46" hidden="1" x14ac:dyDescent="0.25">
      <c r="C17" s="179"/>
      <c r="D17" s="148"/>
      <c r="E17" s="148"/>
      <c r="F17" s="187"/>
      <c r="G17" s="184"/>
      <c r="H17" s="184"/>
      <c r="I17" s="184"/>
      <c r="J17" s="184"/>
      <c r="K17" s="184"/>
      <c r="L17" s="184"/>
      <c r="M17" s="184"/>
      <c r="N17" s="184"/>
      <c r="O17" s="184"/>
      <c r="P17" s="184"/>
      <c r="Q17" s="184"/>
      <c r="R17" s="184"/>
      <c r="S17" s="185"/>
      <c r="T17" s="148"/>
      <c r="U17" s="148"/>
      <c r="V17" s="148"/>
      <c r="W17" s="148"/>
      <c r="X17" s="148"/>
      <c r="Y17" s="148"/>
      <c r="Z17" s="148"/>
      <c r="AA17" s="148"/>
      <c r="AB17" s="148"/>
      <c r="AC17" s="148"/>
      <c r="AD17" s="148"/>
      <c r="AE17" s="148"/>
      <c r="AF17" s="148"/>
      <c r="AG17" s="148"/>
      <c r="AH17" s="148"/>
      <c r="AI17" s="148"/>
      <c r="AJ17" s="148"/>
      <c r="AK17" s="148"/>
      <c r="AL17" s="148"/>
      <c r="AM17" s="148"/>
      <c r="AN17" s="148"/>
      <c r="AO17" s="4"/>
      <c r="AP17" s="4"/>
      <c r="AQ17" s="4"/>
      <c r="AR17" s="4"/>
      <c r="AS17" s="4"/>
      <c r="AT17" s="4"/>
    </row>
    <row r="18" spans="3:46" ht="21" hidden="1" x14ac:dyDescent="0.25">
      <c r="C18" s="179"/>
      <c r="D18" s="179"/>
      <c r="E18" s="179"/>
      <c r="F18" s="191"/>
      <c r="G18" s="180"/>
      <c r="H18" s="180"/>
      <c r="I18" s="180"/>
      <c r="J18" s="180"/>
      <c r="K18" s="180"/>
      <c r="L18" s="180"/>
      <c r="M18" s="180"/>
      <c r="N18" s="180"/>
      <c r="O18" s="180"/>
      <c r="P18" s="180"/>
      <c r="Q18" s="180"/>
      <c r="R18" s="180"/>
      <c r="S18" s="181"/>
      <c r="T18" s="179"/>
      <c r="U18" s="179"/>
      <c r="V18" s="179"/>
      <c r="W18" s="179"/>
      <c r="X18" s="179"/>
      <c r="Y18" s="179"/>
      <c r="Z18" s="179"/>
      <c r="AA18" s="179"/>
      <c r="AB18" s="179"/>
      <c r="AC18" s="179"/>
      <c r="AD18" s="179"/>
      <c r="AE18" s="179"/>
      <c r="AF18" s="179"/>
      <c r="AG18" s="179"/>
      <c r="AH18" s="179"/>
      <c r="AI18" s="179"/>
      <c r="AJ18" s="179"/>
      <c r="AK18" s="179"/>
      <c r="AL18" s="150"/>
      <c r="AM18" s="154"/>
      <c r="AN18" s="154"/>
    </row>
    <row r="19" spans="3:46" ht="21" customHeight="1" x14ac:dyDescent="0.25">
      <c r="C19" s="179"/>
      <c r="D19" s="348" t="s">
        <v>710</v>
      </c>
      <c r="E19" s="349"/>
      <c r="F19" s="349"/>
      <c r="G19" s="349"/>
      <c r="H19" s="350"/>
      <c r="I19" s="180"/>
      <c r="J19" s="180"/>
      <c r="K19" s="180"/>
      <c r="L19" s="180"/>
      <c r="M19" s="180"/>
      <c r="N19" s="180"/>
      <c r="O19" s="180"/>
      <c r="P19" s="180"/>
      <c r="Q19" s="180"/>
      <c r="R19" s="180"/>
      <c r="S19" s="181"/>
      <c r="T19" s="348" t="s">
        <v>1793</v>
      </c>
      <c r="U19" s="349"/>
      <c r="V19" s="349"/>
      <c r="W19" s="349"/>
      <c r="X19" s="349"/>
      <c r="Y19" s="349"/>
      <c r="Z19" s="349"/>
      <c r="AA19" s="349"/>
      <c r="AB19" s="350"/>
      <c r="AC19" s="179"/>
      <c r="AD19" s="179"/>
      <c r="AE19" s="179"/>
      <c r="AF19" s="179"/>
      <c r="AG19" s="179"/>
      <c r="AH19" s="179"/>
      <c r="AI19" s="179"/>
      <c r="AJ19" s="179"/>
      <c r="AK19" s="179"/>
      <c r="AL19" s="150"/>
      <c r="AM19" s="154"/>
      <c r="AN19" s="154"/>
    </row>
    <row r="20" spans="3:46" ht="21" x14ac:dyDescent="0.25">
      <c r="C20" s="179"/>
      <c r="D20" s="348"/>
      <c r="E20" s="349"/>
      <c r="F20" s="349"/>
      <c r="G20" s="349"/>
      <c r="H20" s="350"/>
      <c r="I20" s="180"/>
      <c r="J20" s="180"/>
      <c r="K20" s="180"/>
      <c r="L20" s="180"/>
      <c r="M20" s="180"/>
      <c r="N20" s="180"/>
      <c r="O20" s="180"/>
      <c r="P20" s="180"/>
      <c r="Q20" s="180"/>
      <c r="R20" s="180"/>
      <c r="S20" s="181"/>
      <c r="T20" s="348" t="s">
        <v>711</v>
      </c>
      <c r="U20" s="349"/>
      <c r="V20" s="350"/>
      <c r="W20" s="348" t="s">
        <v>712</v>
      </c>
      <c r="X20" s="349"/>
      <c r="Y20" s="350"/>
      <c r="Z20" s="351" t="s">
        <v>700</v>
      </c>
      <c r="AA20" s="352"/>
      <c r="AB20" s="353"/>
      <c r="AC20" s="179"/>
      <c r="AD20" s="179"/>
      <c r="AE20" s="179"/>
      <c r="AF20" s="179"/>
      <c r="AG20" s="179"/>
      <c r="AH20" s="179"/>
      <c r="AI20" s="179"/>
      <c r="AJ20" s="179"/>
      <c r="AK20" s="179"/>
      <c r="AL20" s="150"/>
      <c r="AM20" s="154"/>
      <c r="AN20" s="154"/>
    </row>
    <row r="21" spans="3:46" ht="21" customHeight="1" x14ac:dyDescent="0.25">
      <c r="C21" s="179"/>
      <c r="D21" s="374" t="s">
        <v>711</v>
      </c>
      <c r="E21" s="375"/>
      <c r="F21" s="375"/>
      <c r="G21" s="375"/>
      <c r="H21" s="376"/>
      <c r="T21" s="41"/>
      <c r="U21" s="35"/>
      <c r="V21" s="36"/>
      <c r="W21" s="41"/>
      <c r="X21" s="35"/>
      <c r="Y21" s="36"/>
      <c r="Z21" s="42" t="str">
        <f>IF(OR(AND(T21="",U21=""),AND(W21="",X21=""),AND(U21="X",X21="X"),AND(U21="Q",X21="Q"),OR(U21="M",X21="M")),"",SUM(T21,W21))</f>
        <v/>
      </c>
      <c r="AA21" s="34" t="str">
        <f xml:space="preserve"> IF(AND(OR(AND(U21="Q",X21="Q"),AND(U21="X",X21="X")),SUM(T21,W21)=0,ISNUMBER(Z21)),"",IF(OR(U21="M",X21="M"),"M",IF(AND(U21=X21,OR(U21="X",U21="W",U21="Q",U21="U",U21="Z")),UPPER( U21),"")))</f>
        <v/>
      </c>
      <c r="AB21" s="33"/>
      <c r="AC21" s="179"/>
      <c r="AD21" s="179"/>
      <c r="AE21" s="179"/>
      <c r="AF21" s="179"/>
      <c r="AG21" s="179"/>
      <c r="AH21" s="179"/>
      <c r="AI21" s="179"/>
      <c r="AJ21" s="179"/>
      <c r="AK21" s="179"/>
      <c r="AL21" s="150"/>
      <c r="AM21" s="154"/>
      <c r="AN21" s="154"/>
    </row>
    <row r="22" spans="3:46" ht="21" customHeight="1" x14ac:dyDescent="0.25">
      <c r="C22" s="179"/>
      <c r="D22" s="374" t="s">
        <v>712</v>
      </c>
      <c r="E22" s="375"/>
      <c r="F22" s="375"/>
      <c r="G22" s="375"/>
      <c r="H22" s="376"/>
      <c r="T22" s="41"/>
      <c r="U22" s="35"/>
      <c r="V22" s="36"/>
      <c r="W22" s="41"/>
      <c r="X22" s="35"/>
      <c r="Y22" s="36"/>
      <c r="Z22" s="42" t="str">
        <f>IF(OR(AND(T22="",U22=""),AND(W22="",X22=""),AND(U22="X",X22="X"),AND(U22="Q",X22="Q"),OR(U22="M",X22="M")),"",SUM(T22,W22))</f>
        <v/>
      </c>
      <c r="AA22" s="34" t="str">
        <f xml:space="preserve"> IF(AND(OR(AND(U22="Q",X22="Q"),AND(U22="X",X22="X")),SUM(T22,W22)=0,ISNUMBER(Z22)),"",IF(OR(U22="M",X22="M"),"M",IF(AND(U22=X22,OR(U22="X",U22="W",U22="Q",U22="U",U22="Z")),UPPER( U22),"")))</f>
        <v/>
      </c>
      <c r="AB22" s="33"/>
      <c r="AC22" s="179"/>
      <c r="AD22" s="179"/>
      <c r="AE22" s="179"/>
      <c r="AF22" s="179"/>
      <c r="AG22" s="179"/>
      <c r="AH22" s="179"/>
      <c r="AI22" s="179"/>
      <c r="AJ22" s="179"/>
      <c r="AK22" s="179"/>
      <c r="AL22" s="150"/>
    </row>
    <row r="23" spans="3:46" ht="21" customHeight="1" x14ac:dyDescent="0.25">
      <c r="C23" s="179"/>
      <c r="D23" s="377" t="s">
        <v>700</v>
      </c>
      <c r="E23" s="378"/>
      <c r="F23" s="378"/>
      <c r="G23" s="378"/>
      <c r="H23" s="379"/>
      <c r="T23" s="42" t="str">
        <f>IF(OR(AND(T21="",U21=""),AND(T22="",U22=""),AND(U21="X",U22="X"),AND(U21="Q",U22="Q"),OR(U21="M",U22="M")),"",SUM(T21,T22))</f>
        <v/>
      </c>
      <c r="U23" s="34" t="str">
        <f>IF(AND(OR(AND(U21="Q",U22="Q"),AND(U21="X",U22="X")),SUM(T21,T22)=0,ISNUMBER(T23)),"",IF(OR(U21="m",U22="m"),"m",IF(AND(U21=U22,OR(U21="X",U21="W",U21="Q",U21="U",U21="Z")),UPPER(U21),"")))</f>
        <v/>
      </c>
      <c r="V23" s="33"/>
      <c r="W23" s="42" t="str">
        <f>IF(OR(AND(W21="",X21=""),AND(W22="",X22=""),AND(X21="X",X22="X"),AND(X21="Q",X22="Q"),OR(X21="M",X22="M")),"",SUM(W21,W22))</f>
        <v/>
      </c>
      <c r="X23" s="34" t="str">
        <f>IF(AND(OR(AND(X21="Q",X22="Q"),AND(X21="X",X22="X")),SUM(W21,W22)=0,ISNUMBER(W23)),"",IF(OR(X21="m",X22="m"),"m",IF(AND(X21=X22,OR(X21="X",X21="W",X21="Q",X21="U",X21="Z")),UPPER(X21),"")))</f>
        <v/>
      </c>
      <c r="Y23" s="33"/>
      <c r="Z23" s="42" t="str">
        <f>IF(OR(AND(Z21="",AA21=""),AND(Z22="",AA22=""),AND(AA21="X",AA22="X"),AND(AA21="Q",AA22="Q"),OR(AA21="M",AA22="M")),"",SUM(Z21,Z22))</f>
        <v/>
      </c>
      <c r="AA23" s="34" t="str">
        <f>IF(AND(OR(AND(AA21="Q",AA22="Q"),AND(AA21="X",AA22="X")),SUM(Z21,Z22)=0,ISNUMBER(Z23)),"",IF(OR(AA21="m",AA22="m"),"m",IF(AND(AA21=AA22,OR(AA21="X",AA21="W",AA21="Q",AA21="U",AA21="Z")),UPPER(AA21),"")))</f>
        <v/>
      </c>
      <c r="AB23" s="33"/>
      <c r="AC23" s="179"/>
      <c r="AD23" s="179"/>
      <c r="AE23" s="179"/>
      <c r="AF23" s="179"/>
      <c r="AG23" s="179"/>
      <c r="AH23" s="179"/>
      <c r="AI23" s="179"/>
      <c r="AJ23" s="179"/>
      <c r="AK23" s="179"/>
      <c r="AL23" s="150"/>
    </row>
    <row r="24" spans="3:46" ht="21" hidden="1" x14ac:dyDescent="0.25">
      <c r="C24" s="96"/>
      <c r="D24" s="96"/>
      <c r="E24" s="96"/>
      <c r="F24" s="246"/>
      <c r="G24" s="244"/>
      <c r="H24" s="244"/>
      <c r="I24" s="244"/>
      <c r="J24" s="244"/>
      <c r="K24" s="244"/>
      <c r="L24" s="244"/>
      <c r="M24" s="244"/>
      <c r="N24" s="244"/>
      <c r="O24" s="244"/>
      <c r="P24" s="244"/>
      <c r="Q24" s="244"/>
      <c r="R24" s="244"/>
      <c r="S24" s="247"/>
      <c r="T24" s="96"/>
      <c r="U24" s="96"/>
      <c r="V24" s="96"/>
      <c r="W24" s="96"/>
      <c r="X24" s="96"/>
      <c r="Y24" s="96"/>
      <c r="Z24" s="96"/>
      <c r="AA24" s="96"/>
      <c r="AB24" s="96"/>
      <c r="AC24" s="96"/>
      <c r="AD24" s="96"/>
      <c r="AE24" s="96"/>
      <c r="AF24" s="96"/>
      <c r="AG24" s="96"/>
      <c r="AH24" s="96"/>
      <c r="AI24" s="96"/>
      <c r="AJ24" s="96"/>
      <c r="AK24" s="96"/>
      <c r="AL24" s="93"/>
    </row>
    <row r="25" spans="3:46" ht="21" hidden="1" x14ac:dyDescent="0.25">
      <c r="C25" s="96"/>
      <c r="D25" s="96"/>
      <c r="E25" s="96"/>
      <c r="F25" s="246"/>
      <c r="G25" s="244"/>
      <c r="H25" s="244"/>
      <c r="I25" s="244"/>
      <c r="J25" s="244"/>
      <c r="K25" s="244"/>
      <c r="L25" s="244"/>
      <c r="M25" s="244"/>
      <c r="N25" s="244"/>
      <c r="O25" s="244"/>
      <c r="P25" s="244"/>
      <c r="Q25" s="244"/>
      <c r="R25" s="244"/>
      <c r="S25" s="247"/>
      <c r="T25" s="96"/>
      <c r="U25" s="96"/>
      <c r="V25" s="96"/>
      <c r="W25" s="96"/>
      <c r="X25" s="96"/>
      <c r="Y25" s="96"/>
      <c r="Z25" s="96"/>
      <c r="AA25" s="96"/>
      <c r="AB25" s="96"/>
      <c r="AC25" s="96"/>
      <c r="AD25" s="96"/>
      <c r="AE25" s="96"/>
      <c r="AF25" s="96"/>
      <c r="AG25" s="96"/>
      <c r="AH25" s="96"/>
      <c r="AI25" s="96"/>
      <c r="AJ25" s="96"/>
      <c r="AK25" s="96"/>
      <c r="AL25" s="93"/>
    </row>
    <row r="26" spans="3:46" ht="21" hidden="1" x14ac:dyDescent="0.25">
      <c r="C26" s="96"/>
      <c r="D26" s="96"/>
      <c r="E26" s="96"/>
      <c r="F26" s="246"/>
      <c r="G26" s="244"/>
      <c r="H26" s="244"/>
      <c r="I26" s="244"/>
      <c r="J26" s="244"/>
      <c r="K26" s="244"/>
      <c r="L26" s="244"/>
      <c r="M26" s="244"/>
      <c r="N26" s="244"/>
      <c r="O26" s="244"/>
      <c r="P26" s="244"/>
      <c r="Q26" s="244"/>
      <c r="R26" s="244"/>
      <c r="S26" s="247"/>
      <c r="T26" s="96"/>
      <c r="U26" s="96"/>
      <c r="V26" s="96"/>
      <c r="W26" s="96"/>
      <c r="X26" s="96"/>
      <c r="Y26" s="96"/>
      <c r="Z26" s="96"/>
      <c r="AA26" s="96"/>
      <c r="AB26" s="96"/>
      <c r="AC26" s="96"/>
      <c r="AD26" s="96"/>
      <c r="AE26" s="96"/>
      <c r="AF26" s="96"/>
      <c r="AG26" s="96"/>
      <c r="AH26" s="96"/>
      <c r="AI26" s="96"/>
      <c r="AJ26" s="96"/>
      <c r="AK26" s="96"/>
      <c r="AL26" s="93"/>
    </row>
    <row r="27" spans="3:46" ht="21" hidden="1" x14ac:dyDescent="0.25">
      <c r="C27" s="96"/>
      <c r="D27" s="96"/>
      <c r="E27" s="96"/>
      <c r="F27" s="246"/>
      <c r="G27" s="244"/>
      <c r="H27" s="244"/>
      <c r="I27" s="244"/>
      <c r="J27" s="244"/>
      <c r="K27" s="244"/>
      <c r="L27" s="244"/>
      <c r="M27" s="244"/>
      <c r="N27" s="244"/>
      <c r="O27" s="244"/>
      <c r="P27" s="244"/>
      <c r="Q27" s="244"/>
      <c r="R27" s="244"/>
      <c r="S27" s="247"/>
      <c r="T27" s="96"/>
      <c r="U27" s="96"/>
      <c r="V27" s="96"/>
      <c r="W27" s="96"/>
      <c r="X27" s="96"/>
      <c r="Y27" s="96"/>
      <c r="Z27" s="96"/>
      <c r="AA27" s="96"/>
      <c r="AB27" s="96"/>
      <c r="AC27" s="96"/>
      <c r="AD27" s="96"/>
      <c r="AE27" s="96"/>
      <c r="AF27" s="96"/>
      <c r="AG27" s="96"/>
      <c r="AH27" s="96"/>
      <c r="AI27" s="96"/>
      <c r="AJ27" s="96"/>
      <c r="AK27" s="96"/>
      <c r="AL27" s="93"/>
    </row>
    <row r="28" spans="3:46" ht="21" hidden="1" x14ac:dyDescent="0.25">
      <c r="C28" s="96"/>
      <c r="D28" s="96"/>
      <c r="E28" s="96"/>
      <c r="F28" s="246"/>
      <c r="G28" s="244"/>
      <c r="H28" s="244"/>
      <c r="I28" s="244"/>
      <c r="J28" s="244"/>
      <c r="K28" s="244"/>
      <c r="L28" s="244"/>
      <c r="M28" s="244"/>
      <c r="N28" s="244"/>
      <c r="O28" s="244"/>
      <c r="P28" s="244"/>
      <c r="Q28" s="244"/>
      <c r="R28" s="244"/>
      <c r="S28" s="247"/>
      <c r="T28" s="96"/>
      <c r="U28" s="96"/>
      <c r="V28" s="96"/>
      <c r="W28" s="96"/>
      <c r="X28" s="96"/>
      <c r="Y28" s="96"/>
      <c r="Z28" s="96"/>
      <c r="AA28" s="96"/>
      <c r="AB28" s="96"/>
      <c r="AC28" s="96"/>
      <c r="AD28" s="96"/>
      <c r="AE28" s="96"/>
      <c r="AF28" s="96"/>
      <c r="AG28" s="96"/>
      <c r="AH28" s="96"/>
      <c r="AI28" s="96"/>
      <c r="AJ28" s="96"/>
      <c r="AK28" s="96"/>
      <c r="AL28" s="93"/>
    </row>
    <row r="29" spans="3:46" ht="21" hidden="1" x14ac:dyDescent="0.25">
      <c r="C29" s="96"/>
      <c r="D29" s="96"/>
      <c r="E29" s="96"/>
      <c r="F29" s="246"/>
      <c r="G29" s="244"/>
      <c r="H29" s="244"/>
      <c r="I29" s="244"/>
      <c r="J29" s="244"/>
      <c r="K29" s="244"/>
      <c r="L29" s="244"/>
      <c r="M29" s="244"/>
      <c r="N29" s="244"/>
      <c r="O29" s="244"/>
      <c r="P29" s="244"/>
      <c r="Q29" s="244"/>
      <c r="R29" s="244"/>
      <c r="S29" s="247"/>
      <c r="T29" s="96"/>
      <c r="U29" s="96"/>
      <c r="V29" s="96"/>
      <c r="W29" s="96"/>
      <c r="X29" s="96"/>
      <c r="Y29" s="96"/>
      <c r="Z29" s="96"/>
      <c r="AA29" s="96"/>
      <c r="AB29" s="96"/>
      <c r="AC29" s="96"/>
      <c r="AD29" s="96"/>
      <c r="AE29" s="96"/>
      <c r="AF29" s="96"/>
      <c r="AG29" s="96"/>
      <c r="AH29" s="96"/>
      <c r="AI29" s="96"/>
      <c r="AJ29" s="96"/>
      <c r="AK29" s="96"/>
      <c r="AL29" s="93"/>
    </row>
    <row r="30" spans="3:46" ht="21" hidden="1" x14ac:dyDescent="0.25">
      <c r="C30" s="96"/>
      <c r="D30" s="96"/>
      <c r="E30" s="96"/>
      <c r="F30" s="246"/>
      <c r="G30" s="244"/>
      <c r="H30" s="244"/>
      <c r="I30" s="244"/>
      <c r="J30" s="244"/>
      <c r="K30" s="244"/>
      <c r="L30" s="244"/>
      <c r="M30" s="244"/>
      <c r="N30" s="244"/>
      <c r="O30" s="244"/>
      <c r="P30" s="244"/>
      <c r="Q30" s="244"/>
      <c r="R30" s="244"/>
      <c r="S30" s="247"/>
      <c r="T30" s="96"/>
      <c r="U30" s="96"/>
      <c r="V30" s="96"/>
      <c r="W30" s="96"/>
      <c r="X30" s="96"/>
      <c r="Y30" s="96"/>
      <c r="Z30" s="96"/>
      <c r="AA30" s="96"/>
      <c r="AB30" s="96"/>
      <c r="AC30" s="96"/>
      <c r="AD30" s="96"/>
      <c r="AE30" s="96"/>
      <c r="AF30" s="96"/>
      <c r="AG30" s="96"/>
      <c r="AH30" s="96"/>
      <c r="AI30" s="96"/>
      <c r="AJ30" s="96"/>
      <c r="AK30" s="96"/>
      <c r="AL30" s="93"/>
    </row>
    <row r="31" spans="3:46" ht="21" hidden="1" x14ac:dyDescent="0.25">
      <c r="C31" s="96"/>
      <c r="D31" s="96"/>
      <c r="E31" s="96"/>
      <c r="F31" s="246"/>
      <c r="G31" s="244"/>
      <c r="H31" s="244"/>
      <c r="I31" s="244"/>
      <c r="J31" s="244"/>
      <c r="K31" s="244"/>
      <c r="L31" s="244"/>
      <c r="M31" s="244"/>
      <c r="N31" s="244"/>
      <c r="O31" s="244"/>
      <c r="P31" s="244"/>
      <c r="Q31" s="244"/>
      <c r="R31" s="244"/>
      <c r="S31" s="247"/>
      <c r="T31" s="96"/>
      <c r="U31" s="96"/>
      <c r="V31" s="96"/>
      <c r="W31" s="96"/>
      <c r="X31" s="96"/>
      <c r="Y31" s="96"/>
      <c r="Z31" s="96"/>
      <c r="AA31" s="96"/>
      <c r="AB31" s="96"/>
      <c r="AC31" s="96"/>
      <c r="AD31" s="96"/>
      <c r="AE31" s="96"/>
      <c r="AF31" s="96"/>
      <c r="AG31" s="96"/>
      <c r="AH31" s="96"/>
      <c r="AI31" s="96"/>
      <c r="AJ31" s="96"/>
      <c r="AK31" s="96"/>
      <c r="AL31" s="93"/>
    </row>
    <row r="32" spans="3:46" ht="21" hidden="1" x14ac:dyDescent="0.25">
      <c r="C32" s="96"/>
      <c r="D32" s="96"/>
      <c r="E32" s="96"/>
      <c r="F32" s="246"/>
      <c r="G32" s="244"/>
      <c r="H32" s="244"/>
      <c r="I32" s="244"/>
      <c r="J32" s="244"/>
      <c r="K32" s="244"/>
      <c r="L32" s="244"/>
      <c r="M32" s="244"/>
      <c r="N32" s="244"/>
      <c r="O32" s="244"/>
      <c r="P32" s="244"/>
      <c r="Q32" s="244"/>
      <c r="R32" s="244"/>
      <c r="S32" s="247"/>
      <c r="T32" s="96"/>
      <c r="U32" s="96"/>
      <c r="V32" s="96"/>
      <c r="W32" s="96"/>
      <c r="X32" s="96"/>
      <c r="Y32" s="96"/>
      <c r="Z32" s="96"/>
      <c r="AA32" s="96"/>
      <c r="AB32" s="96"/>
      <c r="AC32" s="96"/>
      <c r="AD32" s="96"/>
      <c r="AE32" s="96"/>
      <c r="AF32" s="96"/>
      <c r="AG32" s="96"/>
      <c r="AH32" s="96"/>
      <c r="AI32" s="96"/>
      <c r="AJ32" s="96"/>
      <c r="AK32" s="96"/>
      <c r="AL32" s="93"/>
    </row>
    <row r="33" spans="3:38" ht="21" hidden="1" x14ac:dyDescent="0.25">
      <c r="C33" s="96"/>
      <c r="D33" s="96"/>
      <c r="E33" s="96"/>
      <c r="F33" s="246"/>
      <c r="G33" s="244"/>
      <c r="H33" s="244"/>
      <c r="I33" s="244"/>
      <c r="J33" s="244"/>
      <c r="K33" s="244"/>
      <c r="L33" s="244"/>
      <c r="M33" s="244"/>
      <c r="N33" s="244"/>
      <c r="O33" s="244"/>
      <c r="P33" s="244"/>
      <c r="Q33" s="244"/>
      <c r="R33" s="244"/>
      <c r="S33" s="247"/>
      <c r="T33" s="4">
        <f>SUMPRODUCT(--(T21:T23=0),--(T21:T23&lt;&gt;""),--(U21:U23="Z"))+SUMPRODUCT(--(T21:T23=0),--(T21:T23&lt;&gt;""),--(U21:U23=""))+SUMPRODUCT(--(T21:T23&gt;0),--(U21:U23="W"))+SUMPRODUCT(--(T21:T23&gt;0),--(U21:U23="U"))+SUMPRODUCT(--(T21:T23&gt;0), --(T21:T23&lt;&gt;""),--(U21:U23=""))+SUMPRODUCT(--(T21:T23=""),--(U21:U23="Z"))</f>
        <v>0</v>
      </c>
      <c r="U33" s="4"/>
      <c r="V33" s="4"/>
      <c r="W33" s="4">
        <f>SUMPRODUCT(--(W21:W23=0),--(W21:W23&lt;&gt;""),--(X21:X23="Z"))+SUMPRODUCT(--(W21:W23=0),--(W21:W23&lt;&gt;""),--(X21:X23=""))+SUMPRODUCT(--(W21:W23&gt;0),--(X21:X23="W"))+SUMPRODUCT(--(W21:W23&gt;0),--(X21:X23="U"))+SUMPRODUCT(--(W21:W23&gt;0), --(W21:W23&lt;&gt;""),--(X21:X23=""))+SUMPRODUCT(--(W21:W23=""),--(X21:X23="Z"))</f>
        <v>0</v>
      </c>
      <c r="X33" s="4"/>
      <c r="Y33" s="4"/>
      <c r="Z33" s="4">
        <f>SUMPRODUCT(--(Z21:Z23=0),--(Z21:Z23&lt;&gt;""),--(AA21:AA23="Z"))+SUMPRODUCT(--(Z21:Z23=0),--(Z21:Z23&lt;&gt;""),--(AA21:AA23=""))+SUMPRODUCT(--(Z21:Z23&gt;0),--(AA21:AA23="W"))+SUMPRODUCT(--(Z21:Z23&gt;0),--(AA21:AA23="U"))+SUMPRODUCT(--(Z21:Z23&gt;0), --(Z21:Z23&lt;&gt;""),--(AA21:AA23=""))+SUMPRODUCT(--(Z21:Z23=""),--(AA21:AA23="Z"))</f>
        <v>0</v>
      </c>
      <c r="AA33" s="4"/>
      <c r="AB33" s="4"/>
      <c r="AC33" s="96"/>
      <c r="AD33" s="96"/>
      <c r="AE33" s="96"/>
      <c r="AF33" s="96"/>
      <c r="AG33" s="96"/>
      <c r="AH33" s="96"/>
      <c r="AI33" s="96"/>
      <c r="AJ33" s="96"/>
      <c r="AK33" s="96"/>
      <c r="AL33" s="93"/>
    </row>
    <row r="34" spans="3:38" ht="21" hidden="1" x14ac:dyDescent="0.25">
      <c r="C34" s="179"/>
      <c r="D34" s="179"/>
      <c r="E34" s="179"/>
      <c r="F34" s="191"/>
      <c r="G34" s="180"/>
      <c r="H34" s="180"/>
      <c r="I34" s="180"/>
      <c r="J34" s="180"/>
      <c r="K34" s="180"/>
      <c r="L34" s="180"/>
      <c r="M34" s="180"/>
      <c r="N34" s="180"/>
      <c r="O34" s="180"/>
      <c r="P34" s="180"/>
      <c r="Q34" s="180"/>
      <c r="R34" s="180"/>
      <c r="S34" s="181"/>
      <c r="T34" s="179"/>
      <c r="U34" s="179"/>
      <c r="V34" s="179"/>
      <c r="W34" s="179"/>
      <c r="X34" s="179"/>
      <c r="Y34" s="179"/>
      <c r="Z34" s="179"/>
      <c r="AA34" s="179"/>
      <c r="AB34" s="179"/>
      <c r="AC34" s="179"/>
      <c r="AD34" s="179"/>
      <c r="AE34" s="179"/>
      <c r="AF34" s="179"/>
      <c r="AG34" s="179"/>
      <c r="AH34" s="179"/>
      <c r="AI34" s="179"/>
      <c r="AJ34" s="179"/>
      <c r="AK34" s="179"/>
      <c r="AL34" s="150"/>
    </row>
    <row r="35" spans="3:38" ht="21" hidden="1" x14ac:dyDescent="0.25">
      <c r="C35" s="179"/>
      <c r="D35" s="179"/>
      <c r="E35" s="179"/>
      <c r="F35" s="191"/>
      <c r="G35" s="180"/>
      <c r="H35" s="180"/>
      <c r="I35" s="180"/>
      <c r="J35" s="180"/>
      <c r="K35" s="180"/>
      <c r="L35" s="180"/>
      <c r="M35" s="180"/>
      <c r="N35" s="180"/>
      <c r="O35" s="180"/>
      <c r="P35" s="180"/>
      <c r="Q35" s="180"/>
      <c r="R35" s="180"/>
      <c r="S35" s="181"/>
      <c r="T35" s="179"/>
      <c r="U35" s="179"/>
      <c r="V35" s="179"/>
      <c r="W35" s="179"/>
      <c r="X35" s="179"/>
      <c r="Y35" s="179"/>
      <c r="Z35" s="179"/>
      <c r="AA35" s="179"/>
      <c r="AB35" s="179"/>
      <c r="AC35" s="179"/>
      <c r="AD35" s="179"/>
      <c r="AE35" s="179"/>
      <c r="AF35" s="179"/>
      <c r="AG35" s="179"/>
      <c r="AH35" s="179"/>
      <c r="AI35" s="179"/>
      <c r="AJ35" s="179"/>
      <c r="AK35" s="179"/>
      <c r="AL35" s="150"/>
    </row>
    <row r="36" spans="3:38" ht="21" hidden="1" x14ac:dyDescent="0.25">
      <c r="C36" s="179"/>
      <c r="D36" s="179"/>
      <c r="E36" s="179"/>
      <c r="F36" s="191"/>
      <c r="G36" s="180"/>
      <c r="H36" s="180"/>
      <c r="I36" s="180"/>
      <c r="J36" s="180"/>
      <c r="K36" s="180"/>
      <c r="L36" s="180"/>
      <c r="M36" s="180"/>
      <c r="N36" s="180"/>
      <c r="O36" s="180"/>
      <c r="P36" s="180"/>
      <c r="Q36" s="180"/>
      <c r="R36" s="180"/>
      <c r="S36" s="181"/>
      <c r="T36" s="179"/>
      <c r="U36" s="179"/>
      <c r="V36" s="179"/>
      <c r="W36" s="179"/>
      <c r="X36" s="179"/>
      <c r="Y36" s="179"/>
      <c r="Z36" s="179"/>
      <c r="AA36" s="179"/>
      <c r="AB36" s="179"/>
      <c r="AC36" s="179"/>
      <c r="AD36" s="179"/>
      <c r="AE36" s="179"/>
      <c r="AF36" s="179"/>
      <c r="AG36" s="179"/>
      <c r="AH36" s="179"/>
      <c r="AI36" s="179"/>
      <c r="AJ36" s="179"/>
      <c r="AK36" s="179"/>
      <c r="AL36" s="150"/>
    </row>
    <row r="37" spans="3:38" ht="21" hidden="1" x14ac:dyDescent="0.25">
      <c r="C37" s="179"/>
      <c r="D37" s="179"/>
      <c r="E37" s="179"/>
      <c r="F37" s="191"/>
      <c r="G37" s="180"/>
      <c r="H37" s="180"/>
      <c r="I37" s="180"/>
      <c r="J37" s="180"/>
      <c r="K37" s="180"/>
      <c r="L37" s="180"/>
      <c r="M37" s="180"/>
      <c r="N37" s="180"/>
      <c r="O37" s="180"/>
      <c r="P37" s="180"/>
      <c r="Q37" s="180"/>
      <c r="R37" s="180"/>
      <c r="S37" s="181"/>
      <c r="T37" s="179"/>
      <c r="U37" s="179"/>
      <c r="V37" s="179"/>
      <c r="W37" s="179"/>
      <c r="X37" s="179"/>
      <c r="Y37" s="179"/>
      <c r="Z37" s="179"/>
      <c r="AA37" s="179"/>
      <c r="AB37" s="179"/>
      <c r="AC37" s="179"/>
      <c r="AD37" s="179"/>
      <c r="AE37" s="179"/>
      <c r="AF37" s="179"/>
      <c r="AG37" s="179"/>
      <c r="AH37" s="179"/>
      <c r="AI37" s="179"/>
      <c r="AJ37" s="179"/>
      <c r="AK37" s="179"/>
      <c r="AL37" s="150"/>
    </row>
    <row r="38" spans="3:38" ht="21" hidden="1" x14ac:dyDescent="0.25">
      <c r="C38" s="179"/>
      <c r="D38" s="179"/>
      <c r="E38" s="179"/>
      <c r="F38" s="191"/>
      <c r="G38" s="180"/>
      <c r="H38" s="180"/>
      <c r="I38" s="180"/>
      <c r="J38" s="180"/>
      <c r="K38" s="180"/>
      <c r="L38" s="180"/>
      <c r="M38" s="180"/>
      <c r="N38" s="180"/>
      <c r="O38" s="180"/>
      <c r="P38" s="180"/>
      <c r="Q38" s="180"/>
      <c r="R38" s="180"/>
      <c r="S38" s="181"/>
      <c r="T38" s="179"/>
      <c r="U38" s="179"/>
      <c r="V38" s="179"/>
      <c r="W38" s="179"/>
      <c r="X38" s="179"/>
      <c r="Y38" s="179"/>
      <c r="Z38" s="179"/>
      <c r="AA38" s="179"/>
      <c r="AB38" s="179"/>
      <c r="AC38" s="179"/>
      <c r="AD38" s="179"/>
      <c r="AE38" s="179"/>
      <c r="AF38" s="179"/>
      <c r="AG38" s="179"/>
      <c r="AH38" s="179"/>
      <c r="AI38" s="179"/>
      <c r="AJ38" s="179"/>
      <c r="AK38" s="179"/>
      <c r="AL38" s="150"/>
    </row>
    <row r="39" spans="3:38" ht="21" hidden="1" x14ac:dyDescent="0.25">
      <c r="C39" s="179"/>
      <c r="D39" s="179"/>
      <c r="E39" s="179"/>
      <c r="F39" s="191"/>
      <c r="G39" s="180"/>
      <c r="H39" s="180"/>
      <c r="I39" s="180"/>
      <c r="J39" s="180"/>
      <c r="K39" s="180"/>
      <c r="L39" s="180"/>
      <c r="M39" s="180"/>
      <c r="N39" s="180"/>
      <c r="O39" s="180"/>
      <c r="P39" s="180"/>
      <c r="Q39" s="180"/>
      <c r="R39" s="180"/>
      <c r="S39" s="181"/>
      <c r="T39" s="179"/>
      <c r="U39" s="179"/>
      <c r="V39" s="179"/>
      <c r="W39" s="179"/>
      <c r="X39" s="179"/>
      <c r="Y39" s="179"/>
      <c r="Z39" s="179"/>
      <c r="AA39" s="179"/>
      <c r="AB39" s="179"/>
      <c r="AC39" s="179"/>
      <c r="AD39" s="179"/>
      <c r="AE39" s="179"/>
      <c r="AF39" s="179"/>
      <c r="AG39" s="179"/>
      <c r="AH39" s="179"/>
      <c r="AI39" s="179"/>
      <c r="AJ39" s="179"/>
      <c r="AK39" s="179"/>
      <c r="AL39" s="150"/>
    </row>
    <row r="40" spans="3:38" ht="21" hidden="1" x14ac:dyDescent="0.25">
      <c r="C40" s="179"/>
      <c r="D40" s="179"/>
      <c r="E40" s="179"/>
      <c r="F40" s="191"/>
      <c r="G40" s="180"/>
      <c r="H40" s="180"/>
      <c r="I40" s="180"/>
      <c r="J40" s="180"/>
      <c r="K40" s="180"/>
      <c r="L40" s="180"/>
      <c r="M40" s="180"/>
      <c r="N40" s="180"/>
      <c r="O40" s="180"/>
      <c r="P40" s="180"/>
      <c r="Q40" s="180"/>
      <c r="R40" s="180"/>
      <c r="S40" s="181"/>
      <c r="T40" s="179"/>
      <c r="U40" s="179"/>
      <c r="V40" s="179"/>
      <c r="W40" s="179"/>
      <c r="X40" s="179"/>
      <c r="Y40" s="179"/>
      <c r="Z40" s="179"/>
      <c r="AA40" s="179"/>
      <c r="AB40" s="179"/>
      <c r="AC40" s="179"/>
      <c r="AD40" s="179"/>
      <c r="AE40" s="179"/>
      <c r="AF40" s="179"/>
      <c r="AG40" s="179"/>
      <c r="AH40" s="179"/>
      <c r="AI40" s="179"/>
      <c r="AJ40" s="179"/>
      <c r="AK40" s="179"/>
      <c r="AL40" s="150"/>
    </row>
    <row r="41" spans="3:38" ht="21" hidden="1" x14ac:dyDescent="0.25">
      <c r="C41" s="179"/>
      <c r="D41" s="179"/>
      <c r="E41" s="179"/>
      <c r="F41" s="191"/>
      <c r="G41" s="180"/>
      <c r="H41" s="180"/>
      <c r="I41" s="180"/>
      <c r="J41" s="180"/>
      <c r="K41" s="180"/>
      <c r="L41" s="180"/>
      <c r="M41" s="180"/>
      <c r="N41" s="180"/>
      <c r="O41" s="180"/>
      <c r="P41" s="180"/>
      <c r="Q41" s="180"/>
      <c r="R41" s="180"/>
      <c r="S41" s="181"/>
      <c r="T41" s="179"/>
      <c r="U41" s="179"/>
      <c r="V41" s="179"/>
      <c r="W41" s="179"/>
      <c r="X41" s="179"/>
      <c r="Y41" s="179"/>
      <c r="Z41" s="179"/>
      <c r="AA41" s="179"/>
      <c r="AB41" s="179"/>
      <c r="AC41" s="179"/>
      <c r="AD41" s="179"/>
      <c r="AE41" s="179"/>
      <c r="AF41" s="179"/>
      <c r="AG41" s="179"/>
      <c r="AH41" s="179"/>
      <c r="AI41" s="179"/>
      <c r="AJ41" s="179"/>
      <c r="AK41" s="179"/>
      <c r="AL41" s="150"/>
    </row>
    <row r="42" spans="3:38" ht="21" hidden="1" x14ac:dyDescent="0.25">
      <c r="C42" s="179"/>
      <c r="D42" s="179"/>
      <c r="E42" s="179"/>
      <c r="F42" s="191"/>
      <c r="G42" s="180"/>
      <c r="H42" s="180"/>
      <c r="I42" s="180"/>
      <c r="J42" s="180"/>
      <c r="K42" s="180"/>
      <c r="L42" s="180"/>
      <c r="M42" s="180"/>
      <c r="N42" s="180"/>
      <c r="O42" s="180"/>
      <c r="P42" s="180"/>
      <c r="Q42" s="180"/>
      <c r="R42" s="180"/>
      <c r="S42" s="181"/>
      <c r="T42" s="179"/>
      <c r="U42" s="179"/>
      <c r="V42" s="179"/>
      <c r="W42" s="179"/>
      <c r="X42" s="179"/>
      <c r="Y42" s="179"/>
      <c r="Z42" s="179"/>
      <c r="AA42" s="179"/>
      <c r="AB42" s="179"/>
      <c r="AC42" s="179"/>
      <c r="AD42" s="179"/>
      <c r="AE42" s="179"/>
      <c r="AF42" s="179"/>
      <c r="AG42" s="179"/>
      <c r="AH42" s="179"/>
      <c r="AI42" s="179"/>
      <c r="AJ42" s="179"/>
      <c r="AK42" s="179"/>
      <c r="AL42" s="150"/>
    </row>
    <row r="43" spans="3:38" ht="21" x14ac:dyDescent="0.25">
      <c r="C43" s="179"/>
      <c r="D43" s="179"/>
      <c r="E43" s="179"/>
      <c r="F43" s="191"/>
      <c r="G43" s="180"/>
      <c r="H43" s="180"/>
      <c r="I43" s="180"/>
      <c r="J43" s="180"/>
      <c r="K43" s="180"/>
      <c r="L43" s="180"/>
      <c r="M43" s="180"/>
      <c r="N43" s="180"/>
      <c r="O43" s="180"/>
      <c r="P43" s="180"/>
      <c r="Q43" s="180"/>
      <c r="R43" s="180"/>
      <c r="S43" s="181"/>
      <c r="T43" s="179"/>
      <c r="U43" s="179"/>
      <c r="V43" s="179"/>
      <c r="W43" s="179"/>
      <c r="X43" s="179"/>
      <c r="Y43" s="179"/>
      <c r="Z43" s="179"/>
      <c r="AA43" s="179"/>
      <c r="AB43" s="179"/>
      <c r="AC43" s="179"/>
      <c r="AD43" s="179"/>
      <c r="AE43" s="179"/>
      <c r="AF43" s="179"/>
      <c r="AG43" s="179"/>
      <c r="AH43" s="179"/>
      <c r="AI43" s="179"/>
      <c r="AJ43" s="179"/>
      <c r="AK43" s="179"/>
      <c r="AL43" s="150"/>
    </row>
  </sheetData>
  <sheetProtection algorithmName="SHA-512" hashValue="X9WXTxom78DimnI3clRIex6p5jeYaVMuYhI2hsn67/g+OrJEWlWn6z/0RR8ZS8ROxi5PkIql7LBYQbPtRjYzaw==" saltValue="vIRXK7dJSnZrwyjTaLElmg==" spinCount="100000" sheet="1" objects="1" scenarios="1" formatCells="0" formatColumns="0" formatRows="0" sort="0" autoFilter="0"/>
  <mergeCells count="19">
    <mergeCell ref="D21:H21"/>
    <mergeCell ref="D22:H22"/>
    <mergeCell ref="D23:H23"/>
    <mergeCell ref="T19:AB19"/>
    <mergeCell ref="T20:V20"/>
    <mergeCell ref="W20:Y20"/>
    <mergeCell ref="Z20:AB20"/>
    <mergeCell ref="D19:H20"/>
    <mergeCell ref="AL5:AN6"/>
    <mergeCell ref="AO5:AQ6"/>
    <mergeCell ref="AR5:AT6"/>
    <mergeCell ref="D13:F13"/>
    <mergeCell ref="D1:AK1"/>
    <mergeCell ref="T5:V6"/>
    <mergeCell ref="W5:Y6"/>
    <mergeCell ref="Z5:AB6"/>
    <mergeCell ref="AC5:AE6"/>
    <mergeCell ref="AF5:AH6"/>
    <mergeCell ref="AI5:AK6"/>
  </mergeCells>
  <conditionalFormatting sqref="AC13:AK13">
    <cfRule type="expression" dxfId="308" priority="157">
      <formula xml:space="preserve"> OR(AND(AC13=0,AC13&lt;&gt;"",AD13&lt;&gt;"Z",AD13&lt;&gt;""),AND(AC13&gt;0,AC13&lt;&gt;"",AD13&lt;&gt;"W",AD13&lt;&gt;""),AND(AC13="", AD13="W"))</formula>
    </cfRule>
  </conditionalFormatting>
  <conditionalFormatting sqref="AD13">
    <cfRule type="expression" dxfId="307" priority="156">
      <formula xml:space="preserve"> OR(AND(AC13=0,AC13&lt;&gt;"",AD13&lt;&gt;"Z",AD13&lt;&gt;""),AND(AC13&gt;0,AC13&lt;&gt;"",AD13&lt;&gt;"W",AD13&lt;&gt;""),AND(AC13="", AD13="W"))</formula>
    </cfRule>
  </conditionalFormatting>
  <conditionalFormatting sqref="AE13 Y13">
    <cfRule type="expression" dxfId="306" priority="155">
      <formula xml:space="preserve"> AND(OR(X13="X",X13="W"),Y13="")</formula>
    </cfRule>
  </conditionalFormatting>
  <conditionalFormatting sqref="AF13">
    <cfRule type="expression" dxfId="305" priority="148">
      <formula xml:space="preserve"> OR(AND(AF13=0,AF13&lt;&gt;"",AG13&lt;&gt;"Z",AG13&lt;&gt;""),AND(AF13&gt;0,AF13&lt;&gt;"",AG13&lt;&gt;"W",AG13&lt;&gt;""),AND(AF13="", AG13="W"))</formula>
    </cfRule>
  </conditionalFormatting>
  <conditionalFormatting sqref="AG13">
    <cfRule type="expression" dxfId="304" priority="147">
      <formula xml:space="preserve"> OR(AND(AF13=0,AF13&lt;&gt;"",AG13&lt;&gt;"Z",AG13&lt;&gt;""),AND(AF13&gt;0,AF13&lt;&gt;"",AG13&lt;&gt;"W",AG13&lt;&gt;""),AND(AF13="", AG13="W"))</formula>
    </cfRule>
  </conditionalFormatting>
  <conditionalFormatting sqref="AH13">
    <cfRule type="expression" dxfId="303" priority="146">
      <formula xml:space="preserve"> AND(OR(AG13="X",AG13="W"),AH13="")</formula>
    </cfRule>
  </conditionalFormatting>
  <conditionalFormatting sqref="AI13">
    <cfRule type="expression" dxfId="302" priority="141">
      <formula xml:space="preserve"> OR(AND(AI13=0,AI13&lt;&gt;"",AJ13&lt;&gt;"Z",AJ13&lt;&gt;""),AND(AI13&gt;0,AI13&lt;&gt;"",AJ13&lt;&gt;"W",AJ13&lt;&gt;""),AND(AI13="", AJ13="W"))</formula>
    </cfRule>
  </conditionalFormatting>
  <conditionalFormatting sqref="AJ13">
    <cfRule type="expression" dxfId="301" priority="140">
      <formula xml:space="preserve"> OR(AND(AI13=0,AI13&lt;&gt;"",AJ13&lt;&gt;"Z",AJ13&lt;&gt;""),AND(AI13&gt;0,AI13&lt;&gt;"",AJ13&lt;&gt;"W",AJ13&lt;&gt;""),AND(AI13="", AJ13="W"))</formula>
    </cfRule>
  </conditionalFormatting>
  <conditionalFormatting sqref="AK13">
    <cfRule type="expression" dxfId="300" priority="139">
      <formula xml:space="preserve"> AND(OR(AJ13="X",AJ13="W"),AK13="")</formula>
    </cfRule>
  </conditionalFormatting>
  <conditionalFormatting sqref="Z13">
    <cfRule type="expression" dxfId="299" priority="97">
      <formula xml:space="preserve"> OR(AND(Z13=0,Z13&lt;&gt;"",AA13&lt;&gt;"Z",AA13&lt;&gt;""),AND(Z13&gt;0,Z13&lt;&gt;"",AA13&lt;&gt;"W",AA13&lt;&gt;""),AND(Z13="", AA13="W"))</formula>
    </cfRule>
  </conditionalFormatting>
  <conditionalFormatting sqref="W13:AB13">
    <cfRule type="expression" dxfId="298" priority="98">
      <formula xml:space="preserve"> OR(AND(W13=0,W13&lt;&gt;"",X13&lt;&gt;"Z",X13&lt;&gt;""),AND(W13&gt;0,W13&lt;&gt;"",X13&lt;&gt;"W",X13&lt;&gt;""),AND(W13="", X13="W"))</formula>
    </cfRule>
  </conditionalFormatting>
  <conditionalFormatting sqref="T13:AB13">
    <cfRule type="expression" dxfId="297" priority="7915">
      <formula xml:space="preserve"> OR(AND(T13=0,T13&lt;&gt;"",U13&lt;&gt;"Z",U13&lt;&gt;""),AND(T13&gt;0,T13&lt;&gt;"",U13&lt;&gt;"W",U13&lt;&gt;""),AND(T13="", U13="W"))</formula>
    </cfRule>
  </conditionalFormatting>
  <conditionalFormatting sqref="X13">
    <cfRule type="expression" dxfId="296" priority="92">
      <formula xml:space="preserve"> OR(AND(V13=0,V13&lt;&gt;"",X13&lt;&gt;"Z",X13&lt;&gt;""),AND(V13&gt;0,V13&lt;&gt;"",X13&lt;&gt;"W",X13&lt;&gt;""),AND(V13="", X13="W"))</formula>
    </cfRule>
  </conditionalFormatting>
  <conditionalFormatting sqref="AA13:AB13">
    <cfRule type="expression" dxfId="295" priority="7920">
      <formula xml:space="preserve"> AND(OR(Z13="X",Z13="W"),AA13="")</formula>
    </cfRule>
  </conditionalFormatting>
  <conditionalFormatting sqref="AF13">
    <cfRule type="expression" dxfId="294" priority="8346">
      <formula>OR(AND(I13="X",R13="X",#REF!="X",#REF!="X",#REF!="X"),AND(I13="M", R13="M",#REF!="M", #REF!="M", #REF!="M"))</formula>
    </cfRule>
  </conditionalFormatting>
  <conditionalFormatting sqref="AF13">
    <cfRule type="expression" dxfId="293" priority="8347">
      <formula>IF(OR(EXACT(H13,I13),EXACT(#REF!,R13),EXACT(#REF!,#REF!),EXACT(#REF!,#REF!),EXACT(#REF!,#REF!),AND(I13="X",R13="X",#REF!="X",#REF!="X",#REF!="X"),OR(I13="M", R13="M",#REF!="M", #REF!="M", #REF!="M")),"",SUM(H13,#REF!,#REF!,#REF!,#REF!)) &lt;&gt; AF13</formula>
    </cfRule>
  </conditionalFormatting>
  <conditionalFormatting sqref="AG13">
    <cfRule type="expression" dxfId="292" priority="8348">
      <formula>OR(AND(I13="X",R13="X",#REF!="X",#REF!="X",#REF!="X"),AND(I13="M", R13="M",#REF!="M", #REF!="M", #REF!="M"))</formula>
    </cfRule>
  </conditionalFormatting>
  <conditionalFormatting sqref="AI13">
    <cfRule type="expression" dxfId="291" priority="8470">
      <formula>OR(AND(L13="X",U13="X",#REF!="X",#REF!="X",#REF!="X"),AND(L13="M", U13="M",#REF!="M", #REF!="M", #REF!="M"))</formula>
    </cfRule>
  </conditionalFormatting>
  <conditionalFormatting sqref="AI13">
    <cfRule type="expression" dxfId="290" priority="8471">
      <formula>IF(OR(EXACT(K13,L13),EXACT(T13,U13),EXACT(#REF!,#REF!),EXACT(#REF!,#REF!),EXACT(#REF!,#REF!),AND(L13="X",U13="X",#REF!="X",#REF!="X",#REF!="X"),OR(L13="M", U13="M",#REF!="M", #REF!="M", #REF!="M")),"",SUM(K13,T13,#REF!,#REF!,#REF!)) &lt;&gt; AI13</formula>
    </cfRule>
  </conditionalFormatting>
  <conditionalFormatting sqref="AJ13">
    <cfRule type="expression" dxfId="289" priority="8472">
      <formula>OR(AND(L13="X",U13="X",#REF!="X",#REF!="X",#REF!="X"),AND(L13="M", U13="M",#REF!="M", #REF!="M", #REF!="M"))</formula>
    </cfRule>
  </conditionalFormatting>
  <conditionalFormatting sqref="AG13">
    <cfRule type="expression" dxfId="288" priority="8476">
      <formula xml:space="preserve"> IF(AND(OR(AND(I13="M",R13="M",#REF!="M",#REF!="M",#REF!="M"),AND(I13="X",R13="X",#REF!="X",#REF!="X",#REF!="X")),SUM(H13,#REF!,#REF!,#REF!,#REF!)=0,ISNUMBER(AF13)),"",IF(OR(I13="M",R13="M",#REF!="M",#REF!="M",#REF!="M"),"M",IF(AND(I13=R13,I13=#REF!,I13=#REF!,I13=#REF!,OR(I13="X",I13="W",I13="Z")),UPPER(I13),""))) &lt;&gt; AG13</formula>
    </cfRule>
  </conditionalFormatting>
  <conditionalFormatting sqref="AJ13">
    <cfRule type="expression" dxfId="287" priority="8477">
      <formula xml:space="preserve"> IF(AND(OR(AND(L13="M",U13="M",#REF!="M",#REF!="M",#REF!="M"),AND(L13="X",U13="X",#REF!="X",#REF!="X",#REF!="X")),SUM(K13,T13,#REF!,#REF!,#REF!)=0,ISNUMBER(AI13)),"",IF(OR(L13="M",U13="M",#REF!="M",#REF!="M",#REF!="M"),"M",IF(AND(L13=U13,L13=#REF!,L13=#REF!,L13=#REF!,OR(L13="X",L13="W",L13="Z")),UPPER(L13),""))) &lt;&gt; AJ13</formula>
    </cfRule>
  </conditionalFormatting>
  <conditionalFormatting sqref="AL13:AT13">
    <cfRule type="expression" dxfId="286" priority="52">
      <formula xml:space="preserve"> OR(AND(AL13=0,AL13&lt;&gt;"",AM13&lt;&gt;"Z",AM13&lt;&gt;""),AND(AL13&gt;0,AL13&lt;&gt;"",AM13&lt;&gt;"W",AM13&lt;&gt;""),AND(AL13="", AM13="W"))</formula>
    </cfRule>
  </conditionalFormatting>
  <conditionalFormatting sqref="AM13">
    <cfRule type="expression" dxfId="285" priority="63">
      <formula xml:space="preserve"> OR(AND(AL13=0,AL13&lt;&gt;"",AM13&lt;&gt;"Z",AM13&lt;&gt;""),AND(AL13&gt;0,AL13&lt;&gt;"",AM13&lt;&gt;"W",AM13&lt;&gt;""),AND(AL13="", AM13="W"))</formula>
    </cfRule>
  </conditionalFormatting>
  <conditionalFormatting sqref="AN13">
    <cfRule type="expression" dxfId="284" priority="62">
      <formula xml:space="preserve"> AND(OR(AM13="X",AM13="W"),AN13="")</formula>
    </cfRule>
  </conditionalFormatting>
  <conditionalFormatting sqref="AM13">
    <cfRule type="expression" dxfId="283" priority="67">
      <formula>OR(AND(O13="X",X13="X",#REF!="X",#REF!="X",#REF!="X"),AND(O13="M", X13="M",#REF!="M", #REF!="M", #REF!="M"))</formula>
    </cfRule>
  </conditionalFormatting>
  <conditionalFormatting sqref="AM13">
    <cfRule type="expression" dxfId="282" priority="68">
      <formula xml:space="preserve"> IF(AND(OR(AND(O13="M",X13="M",#REF!="M",#REF!="M",#REF!="M"),AND(O13="X",X13="X",#REF!="X",#REF!="X",#REF!="X")),SUM(N13,W13,#REF!,#REF!,#REF!)=0,ISNUMBER(AL13)),"",IF(OR(O13="M",X13="M",#REF!="M",#REF!="M",#REF!="M"),"M",IF(AND(O13=X13,O13=#REF!,O13=#REF!,O13=#REF!,OR(O13="X",O13="W",O13="Z")),UPPER(O13),""))) &lt;&gt; AM13</formula>
    </cfRule>
  </conditionalFormatting>
  <conditionalFormatting sqref="AP13">
    <cfRule type="expression" dxfId="281" priority="56">
      <formula xml:space="preserve"> OR(AND(AO13=0,AO13&lt;&gt;"",AP13&lt;&gt;"Z",AP13&lt;&gt;""),AND(AO13&gt;0,AO13&lt;&gt;"",AP13&lt;&gt;"W",AP13&lt;&gt;""),AND(AO13="", AP13="W"))</formula>
    </cfRule>
  </conditionalFormatting>
  <conditionalFormatting sqref="AQ13">
    <cfRule type="expression" dxfId="280" priority="55">
      <formula xml:space="preserve"> AND(OR(AP13="X",AP13="W"),AQ13="")</formula>
    </cfRule>
  </conditionalFormatting>
  <conditionalFormatting sqref="AP13">
    <cfRule type="expression" dxfId="279" priority="60">
      <formula>OR(AND(R13="X",AA13="X",#REF!="X",#REF!="X",#REF!="X"),AND(R13="M", AA13="M",#REF!="M", #REF!="M", #REF!="M"))</formula>
    </cfRule>
  </conditionalFormatting>
  <conditionalFormatting sqref="AP13">
    <cfRule type="expression" dxfId="278" priority="61">
      <formula xml:space="preserve"> IF(AND(OR(AND(R13="M",AA13="M",#REF!="M",#REF!="M",#REF!="M"),AND(R13="X",AA13="X",#REF!="X",#REF!="X",#REF!="X")),SUM(Q13,Z13,#REF!,#REF!,#REF!)=0,ISNUMBER(AO13)),"",IF(OR(R13="M",AA13="M",#REF!="M",#REF!="M",#REF!="M"),"M",IF(AND(R13=AA13,R13=#REF!,R13=#REF!,R13=#REF!,OR(R13="X",R13="W",R13="Z")),UPPER(R13),""))) &lt;&gt; AP13</formula>
    </cfRule>
  </conditionalFormatting>
  <conditionalFormatting sqref="AL13:AT13">
    <cfRule type="expression" dxfId="277" priority="53">
      <formula>OR(AND(O13="X",X13="X",#REF!="X",#REF!="X",#REF!="X"),AND(O13="M", X13="M",#REF!="M", #REF!="M", #REF!="M"))</formula>
    </cfRule>
  </conditionalFormatting>
  <conditionalFormatting sqref="AL13:AT13">
    <cfRule type="expression" dxfId="276" priority="54">
      <formula>IF(OR(EXACT(N13,O13),EXACT(W13,X13),EXACT(#REF!,#REF!),EXACT(#REF!,#REF!),EXACT(#REF!,#REF!),AND(O13="X",X13="X",#REF!="X",#REF!="X",#REF!="X"),OR(O13="M", X13="M",#REF!="M", #REF!="M", #REF!="M")),"",SUM(N13,W13,#REF!,#REF!,#REF!)) &lt;&gt; AL13</formula>
    </cfRule>
  </conditionalFormatting>
  <conditionalFormatting sqref="AO13">
    <cfRule type="expression" dxfId="275" priority="49">
      <formula xml:space="preserve"> OR(AND(AO13=0,AO13&lt;&gt;"",AP13&lt;&gt;"Z",AP13&lt;&gt;""),AND(AO13&gt;0,AO13&lt;&gt;"",AP13&lt;&gt;"W",AP13&lt;&gt;""),AND(AO13="", AP13="W"))</formula>
    </cfRule>
  </conditionalFormatting>
  <conditionalFormatting sqref="AO13">
    <cfRule type="expression" dxfId="274" priority="50">
      <formula>OR(AND(R13="X",AA13="X",#REF!="X",#REF!="X",#REF!="X"),AND(R13="M", AA13="M",#REF!="M", #REF!="M", #REF!="M"))</formula>
    </cfRule>
  </conditionalFormatting>
  <conditionalFormatting sqref="AO13">
    <cfRule type="expression" dxfId="273" priority="51">
      <formula>IF(OR(EXACT(Q13,R13),EXACT(Z13,AA13),EXACT(#REF!,#REF!),EXACT(#REF!,#REF!),EXACT(#REF!,#REF!),AND(R13="X",AA13="X",#REF!="X",#REF!="X",#REF!="X"),OR(R13="M", AA13="M",#REF!="M", #REF!="M", #REF!="M")),"",SUM(Q13,Z13,#REF!,#REF!,#REF!)) &lt;&gt; AO13</formula>
    </cfRule>
  </conditionalFormatting>
  <conditionalFormatting sqref="AS13">
    <cfRule type="expression" dxfId="272" priority="46">
      <formula xml:space="preserve"> OR(AND(AR13=0,AR13&lt;&gt;"",AS13&lt;&gt;"Z",AS13&lt;&gt;""),AND(AR13&gt;0,AR13&lt;&gt;"",AS13&lt;&gt;"W",AS13&lt;&gt;""),AND(AR13="", AS13="W"))</formula>
    </cfRule>
  </conditionalFormatting>
  <conditionalFormatting sqref="AT13">
    <cfRule type="expression" dxfId="271" priority="45">
      <formula xml:space="preserve"> AND(OR(AS13="X",AS13="W"),AT13="")</formula>
    </cfRule>
  </conditionalFormatting>
  <conditionalFormatting sqref="AS13">
    <cfRule type="expression" dxfId="270" priority="47">
      <formula>OR(AND(U13="X",AD13="X",#REF!="X",#REF!="X",#REF!="X"),AND(U13="M", AD13="M",#REF!="M", #REF!="M", #REF!="M"))</formula>
    </cfRule>
  </conditionalFormatting>
  <conditionalFormatting sqref="AS13">
    <cfRule type="expression" dxfId="269" priority="48">
      <formula xml:space="preserve"> IF(AND(OR(AND(U13="M",AD13="M",#REF!="M",#REF!="M",#REF!="M"),AND(U13="X",AD13="X",#REF!="X",#REF!="X",#REF!="X")),SUM(T13,AC13,#REF!,#REF!,#REF!)=0,ISNUMBER(AR13)),"",IF(OR(U13="M",AD13="M",#REF!="M",#REF!="M",#REF!="M"),"M",IF(AND(U13=AD13,U13=#REF!,U13=#REF!,U13=#REF!,OR(U13="X",U13="W",U13="Z")),UPPER(U13),""))) &lt;&gt; AS13</formula>
    </cfRule>
  </conditionalFormatting>
  <conditionalFormatting sqref="AR13">
    <cfRule type="expression" dxfId="268" priority="42">
      <formula xml:space="preserve"> OR(AND(AR13=0,AR13&lt;&gt;"",AS13&lt;&gt;"Z",AS13&lt;&gt;""),AND(AR13&gt;0,AR13&lt;&gt;"",AS13&lt;&gt;"W",AS13&lt;&gt;""),AND(AR13="", AS13="W"))</formula>
    </cfRule>
  </conditionalFormatting>
  <conditionalFormatting sqref="AR13">
    <cfRule type="expression" dxfId="267" priority="43">
      <formula>OR(AND(U13="X",AD13="X",#REF!="X",#REF!="X",#REF!="X"),AND(U13="M", AD13="M",#REF!="M", #REF!="M", #REF!="M"))</formula>
    </cfRule>
  </conditionalFormatting>
  <conditionalFormatting sqref="AR13">
    <cfRule type="expression" dxfId="266" priority="44">
      <formula>IF(OR(EXACT(T13,U13),EXACT(AC13,AD13),EXACT(#REF!,#REF!),EXACT(#REF!,#REF!),EXACT(#REF!,#REF!),AND(U13="X",AD13="X",#REF!="X",#REF!="X",#REF!="X"),OR(U13="M", AD13="M",#REF!="M", #REF!="M", #REF!="M")),"",SUM(T13,AC13,#REF!,#REF!,#REF!)) &lt;&gt; AR13</formula>
    </cfRule>
  </conditionalFormatting>
  <conditionalFormatting sqref="U13">
    <cfRule type="expression" dxfId="265" priority="24">
      <formula xml:space="preserve"> OR(AND(U13=0,U13&lt;&gt;"",V13&lt;&gt;"Z",V13&lt;&gt;""),AND(U13&gt;0,U13&lt;&gt;"",V13&lt;&gt;"W",V13&lt;&gt;""),AND(U13="", V13="W"))</formula>
    </cfRule>
  </conditionalFormatting>
  <conditionalFormatting sqref="V13">
    <cfRule type="expression" dxfId="264" priority="23">
      <formula xml:space="preserve"> OR(AND(V13=0,V13&lt;&gt;"",W13&lt;&gt;"Z",W13&lt;&gt;""),AND(V13&gt;0,V13&lt;&gt;"",W13&lt;&gt;"W",W13&lt;&gt;""),AND(V13="", W13="W"))</formula>
    </cfRule>
  </conditionalFormatting>
  <conditionalFormatting sqref="T21:T23 W21:W23 Z21:Z23">
    <cfRule type="expression" dxfId="263" priority="3">
      <formula>OR(AND(T21=0,T21&lt;&gt;"",U21&lt;&gt;"Z",U21&lt;&gt;""),AND(T21&gt;0,T21&lt;&gt;"",AND(U21&lt;&gt;"W",U21&lt;&gt;"U"),U21&lt;&gt;""),AND(T21="",OR(U21="W",U21="U")))</formula>
    </cfRule>
  </conditionalFormatting>
  <conditionalFormatting sqref="U21:U23 X21:X23 AA21:AA23">
    <cfRule type="expression" dxfId="262" priority="2">
      <formula>OR(AND(T21=0,T21&lt;&gt;"",U21&lt;&gt;"Z",U21&lt;&gt;""),AND(T21&gt;0,T21&lt;&gt;"",AND(U21&lt;&gt;"W",U21&lt;&gt;"U"),U21&lt;&gt;""),AND(T21="",OR(U21="W",U21="U")))</formula>
    </cfRule>
  </conditionalFormatting>
  <conditionalFormatting sqref="V21:V23 Y21:Y23 AB21:AB23">
    <cfRule type="expression" dxfId="261" priority="1">
      <formula xml:space="preserve"> AND(OR(U21="X",U21="U",U21="W"),V21="")</formula>
    </cfRule>
  </conditionalFormatting>
  <conditionalFormatting sqref="Z23 T23 W23">
    <cfRule type="expression" dxfId="260" priority="4">
      <formula>OR(AND(U21="X",U22="X"),AND(U21="Q",U22="Q"))</formula>
    </cfRule>
    <cfRule type="expression" dxfId="259" priority="5">
      <formula>IF(OR(AND(T21="",U21=""),AND(T22="",U22=""),AND(U21="X",U22="X"),AND(U21="Q",U22="Q"),OR(U21="M",U22="M")),"",SUM(T21,T22)) &lt;&gt; T23</formula>
    </cfRule>
  </conditionalFormatting>
  <conditionalFormatting sqref="AA23 U23 X23">
    <cfRule type="expression" dxfId="258" priority="6">
      <formula>OR(AND(U21="X",U22="X"),AND(U21="Q",U22="Q"))</formula>
    </cfRule>
    <cfRule type="expression" dxfId="257" priority="7">
      <formula>IF(AND(OR(AND(U21="Q",U22="Q"),AND(U21="X",U22="X")),SUM(T21,T22)=0,ISNUMBER(T23)),"",IF(OR(U21="M",U22="M"),"M",IF(AND(U21=U22,OR(U21="X",U21="W",U21="Q",U21="U",U21="Z")),UPPER(U21),""))) &lt;&gt; U23</formula>
    </cfRule>
  </conditionalFormatting>
  <conditionalFormatting sqref="Z21:Z22">
    <cfRule type="expression" dxfId="256" priority="8">
      <formula>OR(AND(U21="X",X21="X"),AND(U21="Q",X21="Q"))</formula>
    </cfRule>
  </conditionalFormatting>
  <conditionalFormatting sqref="Z21:Z22">
    <cfRule type="expression" dxfId="255" priority="9">
      <formula>IF(OR(AND(T21="",U21=""),AND(W21="",X21=""),AND(U21="X",X21="X"),AND(U21="Q",X21="Q"),OR(U21="M",X21="M")),"",SUM(T21,W21)) &lt;&gt; Z21</formula>
    </cfRule>
  </conditionalFormatting>
  <conditionalFormatting sqref="AA21:AA22">
    <cfRule type="expression" dxfId="254" priority="10">
      <formula>OR(AND(U21="X",X21="X"),AND(U21="Q",X21="Q"))</formula>
    </cfRule>
  </conditionalFormatting>
  <conditionalFormatting sqref="AA21:AA22">
    <cfRule type="expression" dxfId="253" priority="11">
      <formula xml:space="preserve"> IF(AND(OR(AND(U21="Q",X21="Q"),AND(U21="X",X21="X")),SUM(T21,W21)=0,ISNUMBER(Z21)),"",IF(OR(U21="M",X21="M"),"M",IF(AND(U21=X21,OR(U21="X",U21="W",U21="Q",U21="U",U21="Z")),UPPER( U21),""))) &lt;&gt; AA21</formula>
    </cfRule>
  </conditionalFormatting>
  <dataValidations count="4">
    <dataValidation allowBlank="1" showInputMessage="1" showErrorMessage="1" sqref="AC1:XFD1048576 T1:AB20 T24:AB1048576 A1:C1048576 D1:S18 D19 I19:S1048576 D21:D22 D24:H1048576 D23"/>
    <dataValidation type="textLength" allowBlank="1" showInputMessage="1" showErrorMessage="1" errorTitle="Entrée non valide" error="La longueur du texte devrait être comprise entre 2 et 500 caractères" sqref="V21:V23 Y21:Y23 AB21:AB23">
      <formula1>2</formula1>
      <formula2>500</formula2>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21:U23 X21:X23 AA21:AA23">
      <formula1>"M,Q,U,W,X,Z"</formula1>
    </dataValidation>
    <dataValidation type="decimal" operator="greaterThanOrEqual" allowBlank="1" showInputMessage="1" showErrorMessage="1" errorTitle="Entrée non valide" error="Veuillez entrer une valeur numérique" sqref="T21:T23 W21:W23 Z21:Z23">
      <formula1>0</formula1>
    </dataValidation>
  </dataValidations>
  <printOptions horizontalCentered="1"/>
  <pageMargins left="0.23622047244094491" right="0.23622047244094491" top="0.74803149606299213" bottom="0.74803149606299213" header="0.31496062992125984" footer="0.31496062992125984"/>
  <pageSetup paperSize="9" scale="78" orientation="landscape" horizontalDpi="1200" verticalDpi="1200" r:id="rId1"/>
  <headerFooter>
    <oddFooter>&amp;C&amp;P&amp;R&amp;F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M39"/>
  <sheetViews>
    <sheetView showGridLines="0" topLeftCell="C1" zoomScaleNormal="100" zoomScalePageLayoutView="85" workbookViewId="0">
      <selection activeCell="C1" sqref="C1"/>
    </sheetView>
  </sheetViews>
  <sheetFormatPr defaultColWidth="16" defaultRowHeight="15" x14ac:dyDescent="0.25"/>
  <cols>
    <col min="1" max="1" width="12.42578125" style="154" hidden="1" customWidth="1"/>
    <col min="2" max="2" width="8.42578125" style="154" hidden="1" customWidth="1"/>
    <col min="3" max="3" width="3.7109375" style="154" customWidth="1"/>
    <col min="4" max="4" width="15" style="154" customWidth="1"/>
    <col min="5" max="5" width="11.140625" style="154" customWidth="1"/>
    <col min="6" max="6" width="56.5703125" style="193" customWidth="1"/>
    <col min="7" max="8" width="6.7109375" style="182" hidden="1" customWidth="1"/>
    <col min="9" max="9" width="7.42578125" style="182" hidden="1" customWidth="1"/>
    <col min="10" max="18" width="6.7109375" style="182" hidden="1" customWidth="1"/>
    <col min="19" max="19" width="9.5703125" style="183" hidden="1" customWidth="1"/>
    <col min="20" max="20" width="12.7109375" style="154" customWidth="1"/>
    <col min="21" max="21" width="2.7109375" style="154" customWidth="1"/>
    <col min="22" max="22" width="5.7109375" style="154" customWidth="1"/>
    <col min="23" max="23" width="12.7109375" style="154" customWidth="1"/>
    <col min="24" max="24" width="2.7109375" style="154" customWidth="1"/>
    <col min="25" max="25" width="5.7109375" style="154" customWidth="1"/>
    <col min="26" max="26" width="12.7109375" style="154" customWidth="1"/>
    <col min="27" max="27" width="2.7109375" style="154" customWidth="1"/>
    <col min="28" max="28" width="5.7109375" style="154" customWidth="1"/>
    <col min="29" max="29" width="12.7109375" style="154" customWidth="1"/>
    <col min="30" max="30" width="2.7109375" style="154" customWidth="1"/>
    <col min="31" max="31" width="5.7109375" style="154" customWidth="1"/>
    <col min="32" max="32" width="12.7109375" style="154" customWidth="1"/>
    <col min="33" max="33" width="2.7109375" style="154" customWidth="1"/>
    <col min="34" max="34" width="5.7109375" style="154" customWidth="1"/>
    <col min="35" max="35" width="12.7109375" style="154" customWidth="1"/>
    <col min="36" max="36" width="2.7109375" style="154" customWidth="1"/>
    <col min="37" max="37" width="5.7109375" style="154" customWidth="1"/>
    <col min="38" max="38" width="3.7109375" style="154" customWidth="1"/>
    <col min="39" max="16384" width="16" style="154"/>
  </cols>
  <sheetData>
    <row r="1" spans="1:65" ht="34.5" customHeight="1" x14ac:dyDescent="0.25">
      <c r="A1" s="148" t="s">
        <v>7</v>
      </c>
      <c r="B1" s="149" t="str">
        <f>VLOOKUP(VAL_Metadata!$B$2,VAL_Drop_Down_Lists!$A$3:$B$213,2,FALSE)</f>
        <v>_X</v>
      </c>
      <c r="C1" s="150"/>
      <c r="D1" s="152" t="s">
        <v>709</v>
      </c>
      <c r="E1" s="194"/>
      <c r="F1" s="194"/>
      <c r="G1" s="195"/>
      <c r="H1" s="195"/>
      <c r="I1" s="195"/>
      <c r="J1" s="195"/>
      <c r="K1" s="195"/>
      <c r="L1" s="195"/>
      <c r="M1" s="195"/>
      <c r="N1" s="195"/>
      <c r="O1" s="195"/>
      <c r="P1" s="195"/>
      <c r="Q1" s="195"/>
      <c r="R1" s="195"/>
      <c r="S1" s="194"/>
      <c r="T1" s="194"/>
      <c r="U1" s="194"/>
      <c r="V1" s="194"/>
      <c r="W1" s="194"/>
      <c r="X1" s="194"/>
      <c r="Y1" s="194"/>
      <c r="Z1" s="194"/>
      <c r="AA1" s="194"/>
      <c r="AB1" s="194"/>
      <c r="AC1" s="194"/>
      <c r="AD1" s="194"/>
      <c r="AE1" s="194"/>
      <c r="AF1" s="194"/>
      <c r="AG1" s="194"/>
      <c r="AH1" s="194"/>
      <c r="AI1" s="194"/>
      <c r="AJ1" s="194"/>
      <c r="AK1" s="194"/>
      <c r="AL1" s="283"/>
      <c r="AY1" s="1"/>
      <c r="AZ1" s="1"/>
      <c r="BA1" s="1"/>
      <c r="BB1" s="1"/>
      <c r="BC1" s="1"/>
      <c r="BD1" s="1"/>
      <c r="BE1" s="1"/>
      <c r="BF1" s="1"/>
      <c r="BG1" s="1"/>
      <c r="BH1" s="1"/>
      <c r="BI1" s="1"/>
      <c r="BJ1" s="1"/>
      <c r="BK1" s="1"/>
      <c r="BL1" s="1"/>
      <c r="BM1" s="1"/>
    </row>
    <row r="2" spans="1:65" ht="3" customHeight="1" x14ac:dyDescent="0.25">
      <c r="A2" s="148" t="s">
        <v>14</v>
      </c>
      <c r="B2" s="155">
        <f>VAL_Metadata!H26</f>
        <v>2015</v>
      </c>
      <c r="C2" s="150"/>
      <c r="D2" s="157"/>
      <c r="E2" s="196"/>
      <c r="F2" s="196"/>
      <c r="G2" s="197"/>
      <c r="H2" s="197"/>
      <c r="I2" s="197"/>
      <c r="J2" s="197"/>
      <c r="K2" s="197"/>
      <c r="L2" s="197"/>
      <c r="M2" s="197"/>
      <c r="N2" s="197"/>
      <c r="O2" s="197"/>
      <c r="P2" s="197"/>
      <c r="Q2" s="197"/>
      <c r="R2" s="197"/>
      <c r="S2" s="196"/>
      <c r="T2" s="196"/>
      <c r="U2" s="196"/>
      <c r="V2" s="196"/>
      <c r="W2" s="196"/>
      <c r="X2" s="196"/>
      <c r="Y2" s="196"/>
      <c r="Z2" s="196"/>
      <c r="AA2" s="196"/>
      <c r="AB2" s="196"/>
      <c r="AC2" s="196"/>
      <c r="AD2" s="196"/>
      <c r="AE2" s="196"/>
      <c r="AF2" s="150"/>
      <c r="AG2" s="150"/>
      <c r="AH2" s="150"/>
      <c r="AI2" s="150"/>
      <c r="AJ2" s="150"/>
      <c r="AK2" s="150"/>
      <c r="AL2" s="150"/>
      <c r="AY2" s="1"/>
      <c r="AZ2" s="1"/>
      <c r="BA2" s="1"/>
      <c r="BB2" s="1"/>
      <c r="BC2" s="1"/>
      <c r="BD2" s="1"/>
      <c r="BE2" s="1"/>
      <c r="BF2" s="1"/>
      <c r="BG2" s="1"/>
      <c r="BH2" s="1"/>
      <c r="BI2" s="1"/>
      <c r="BJ2" s="1"/>
      <c r="BK2" s="1"/>
      <c r="BL2" s="1"/>
      <c r="BM2" s="1"/>
    </row>
    <row r="3" spans="1:65" ht="19.5" customHeight="1" x14ac:dyDescent="0.25">
      <c r="C3" s="150"/>
      <c r="D3" s="157" t="s">
        <v>1844</v>
      </c>
      <c r="E3" s="196"/>
      <c r="F3" s="196"/>
      <c r="G3" s="197"/>
      <c r="H3" s="197"/>
      <c r="I3" s="197"/>
      <c r="J3" s="197"/>
      <c r="K3" s="197"/>
      <c r="L3" s="197"/>
      <c r="M3" s="197"/>
      <c r="N3" s="197"/>
      <c r="O3" s="197"/>
      <c r="P3" s="197"/>
      <c r="Q3" s="197"/>
      <c r="R3" s="197"/>
      <c r="S3" s="196"/>
      <c r="T3" s="196"/>
      <c r="U3" s="196"/>
      <c r="V3" s="196"/>
      <c r="W3" s="196"/>
      <c r="X3" s="196"/>
      <c r="Y3" s="196"/>
      <c r="Z3" s="196"/>
      <c r="AA3" s="196"/>
      <c r="AB3" s="196"/>
      <c r="AC3" s="196"/>
      <c r="AD3" s="196"/>
      <c r="AE3" s="196"/>
      <c r="AF3" s="150"/>
      <c r="AG3" s="150"/>
      <c r="AH3" s="150"/>
      <c r="AI3" s="150"/>
      <c r="AJ3" s="150"/>
      <c r="AK3" s="150"/>
      <c r="AL3" s="150"/>
      <c r="AY3" s="1"/>
      <c r="AZ3" s="1"/>
      <c r="BA3" s="1"/>
      <c r="BB3" s="1"/>
      <c r="BC3" s="1"/>
      <c r="BD3" s="1"/>
      <c r="BE3" s="1"/>
      <c r="BF3" s="1"/>
      <c r="BG3" s="1"/>
      <c r="BH3" s="1"/>
      <c r="BI3" s="1"/>
      <c r="BJ3" s="1"/>
      <c r="BK3" s="1"/>
      <c r="BL3" s="1"/>
      <c r="BM3" s="1"/>
    </row>
    <row r="4" spans="1:65" ht="3" customHeight="1" x14ac:dyDescent="0.25">
      <c r="C4" s="150"/>
      <c r="D4" s="157"/>
      <c r="E4" s="267"/>
      <c r="F4" s="196"/>
      <c r="G4" s="197"/>
      <c r="H4" s="197"/>
      <c r="I4" s="197"/>
      <c r="J4" s="197"/>
      <c r="K4" s="197"/>
      <c r="L4" s="197"/>
      <c r="M4" s="197"/>
      <c r="N4" s="197"/>
      <c r="O4" s="197"/>
      <c r="P4" s="197"/>
      <c r="Q4" s="197"/>
      <c r="R4" s="197"/>
      <c r="S4" s="196"/>
      <c r="T4" s="196"/>
      <c r="U4" s="196"/>
      <c r="V4" s="196"/>
      <c r="W4" s="196"/>
      <c r="X4" s="196"/>
      <c r="Y4" s="196"/>
      <c r="Z4" s="196"/>
      <c r="AA4" s="196"/>
      <c r="AB4" s="196"/>
      <c r="AC4" s="196"/>
      <c r="AD4" s="196"/>
      <c r="AE4" s="196"/>
      <c r="AF4" s="150"/>
      <c r="AG4" s="150"/>
      <c r="AH4" s="150"/>
      <c r="AI4" s="150"/>
      <c r="AJ4" s="150"/>
      <c r="AK4" s="150"/>
      <c r="AL4" s="150"/>
      <c r="AY4" s="1"/>
      <c r="AZ4" s="1"/>
      <c r="BA4" s="1"/>
      <c r="BB4" s="1"/>
      <c r="BC4" s="1"/>
      <c r="BD4" s="1"/>
      <c r="BE4" s="1"/>
      <c r="BF4" s="1"/>
      <c r="BG4" s="1"/>
      <c r="BH4" s="1"/>
      <c r="BI4" s="1"/>
      <c r="BJ4" s="1"/>
      <c r="BK4" s="1"/>
      <c r="BL4" s="1"/>
      <c r="BM4" s="1"/>
    </row>
    <row r="5" spans="1:65" ht="21" customHeight="1" x14ac:dyDescent="0.25">
      <c r="C5" s="150"/>
      <c r="D5" s="342" t="s">
        <v>713</v>
      </c>
      <c r="E5" s="343"/>
      <c r="F5" s="344"/>
      <c r="G5" s="158"/>
      <c r="H5" s="158"/>
      <c r="I5" s="158"/>
      <c r="J5" s="158"/>
      <c r="K5" s="158"/>
      <c r="L5" s="158"/>
      <c r="M5" s="158"/>
      <c r="N5" s="158"/>
      <c r="O5" s="158"/>
      <c r="P5" s="158"/>
      <c r="Q5" s="158"/>
      <c r="R5" s="158"/>
      <c r="S5" s="159"/>
      <c r="T5" s="348" t="s">
        <v>710</v>
      </c>
      <c r="U5" s="349"/>
      <c r="V5" s="349"/>
      <c r="W5" s="349"/>
      <c r="X5" s="349"/>
      <c r="Y5" s="349"/>
      <c r="Z5" s="349"/>
      <c r="AA5" s="349"/>
      <c r="AB5" s="350"/>
      <c r="AC5" s="348" t="s">
        <v>1793</v>
      </c>
      <c r="AD5" s="349"/>
      <c r="AE5" s="349"/>
      <c r="AF5" s="349"/>
      <c r="AG5" s="349"/>
      <c r="AH5" s="349"/>
      <c r="AI5" s="349"/>
      <c r="AJ5" s="349"/>
      <c r="AK5" s="350"/>
      <c r="AL5" s="150"/>
      <c r="AY5" s="1"/>
      <c r="AZ5" s="1"/>
      <c r="BA5" s="1"/>
      <c r="BB5" s="1"/>
      <c r="BC5" s="1"/>
      <c r="BD5" s="1"/>
      <c r="BE5" s="1"/>
      <c r="BF5" s="1"/>
      <c r="BG5" s="1"/>
      <c r="BH5" s="1"/>
      <c r="BI5" s="1"/>
      <c r="BJ5" s="1"/>
      <c r="BK5" s="1"/>
      <c r="BL5" s="1"/>
      <c r="BM5" s="1"/>
    </row>
    <row r="6" spans="1:65" ht="21" customHeight="1" x14ac:dyDescent="0.25">
      <c r="C6" s="150"/>
      <c r="D6" s="345"/>
      <c r="E6" s="346"/>
      <c r="F6" s="347"/>
      <c r="G6" s="160"/>
      <c r="H6" s="160"/>
      <c r="I6" s="160"/>
      <c r="J6" s="160"/>
      <c r="K6" s="160"/>
      <c r="L6" s="160"/>
      <c r="M6" s="160"/>
      <c r="N6" s="160"/>
      <c r="O6" s="160"/>
      <c r="P6" s="160"/>
      <c r="Q6" s="160"/>
      <c r="R6" s="160"/>
      <c r="S6" s="161"/>
      <c r="T6" s="348" t="s">
        <v>711</v>
      </c>
      <c r="U6" s="349"/>
      <c r="V6" s="349"/>
      <c r="W6" s="348" t="s">
        <v>712</v>
      </c>
      <c r="X6" s="349"/>
      <c r="Y6" s="349"/>
      <c r="Z6" s="351" t="s">
        <v>700</v>
      </c>
      <c r="AA6" s="352"/>
      <c r="AB6" s="353"/>
      <c r="AC6" s="348" t="s">
        <v>711</v>
      </c>
      <c r="AD6" s="349"/>
      <c r="AE6" s="350"/>
      <c r="AF6" s="348" t="s">
        <v>712</v>
      </c>
      <c r="AG6" s="349"/>
      <c r="AH6" s="350"/>
      <c r="AI6" s="351" t="s">
        <v>700</v>
      </c>
      <c r="AJ6" s="352"/>
      <c r="AK6" s="353"/>
      <c r="AL6" s="150"/>
      <c r="AY6" s="1"/>
      <c r="AZ6" s="1"/>
      <c r="BA6" s="1"/>
      <c r="BB6" s="1"/>
      <c r="BC6" s="1"/>
      <c r="BD6" s="1"/>
      <c r="BE6" s="1"/>
      <c r="BF6" s="1"/>
      <c r="BG6" s="1"/>
      <c r="BH6" s="1"/>
      <c r="BI6" s="1"/>
      <c r="BJ6" s="1"/>
      <c r="BK6" s="1"/>
      <c r="BL6" s="1"/>
      <c r="BM6" s="1"/>
    </row>
    <row r="7" spans="1:65" ht="18" hidden="1" customHeight="1" x14ac:dyDescent="0.25">
      <c r="C7" s="150"/>
      <c r="D7" s="186"/>
      <c r="E7" s="186"/>
      <c r="F7" s="159"/>
      <c r="G7" s="164"/>
      <c r="H7" s="164"/>
      <c r="I7" s="164"/>
      <c r="J7" s="164"/>
      <c r="K7" s="164"/>
      <c r="L7" s="164"/>
      <c r="M7" s="255"/>
      <c r="N7" s="255"/>
      <c r="O7" s="255"/>
      <c r="P7" s="255"/>
      <c r="Q7" s="255"/>
      <c r="R7" s="255"/>
      <c r="S7" s="256" t="s">
        <v>495</v>
      </c>
      <c r="T7" s="166" t="s">
        <v>345</v>
      </c>
      <c r="U7" s="164"/>
      <c r="V7" s="164"/>
      <c r="W7" s="166" t="s">
        <v>345</v>
      </c>
      <c r="X7" s="164"/>
      <c r="Y7" s="164"/>
      <c r="Z7" s="166" t="s">
        <v>345</v>
      </c>
      <c r="AA7" s="164"/>
      <c r="AB7" s="164"/>
      <c r="AC7" s="166" t="s">
        <v>345</v>
      </c>
      <c r="AD7" s="164"/>
      <c r="AE7" s="164"/>
      <c r="AF7" s="166" t="s">
        <v>345</v>
      </c>
      <c r="AG7" s="164"/>
      <c r="AH7" s="164"/>
      <c r="AI7" s="166" t="s">
        <v>345</v>
      </c>
      <c r="AJ7" s="164"/>
      <c r="AK7" s="164"/>
      <c r="AL7" s="150"/>
      <c r="AY7" s="1"/>
      <c r="AZ7" s="1"/>
      <c r="BA7" s="1"/>
      <c r="BB7" s="1"/>
      <c r="BC7" s="1"/>
      <c r="BD7" s="1"/>
      <c r="BE7" s="1"/>
      <c r="BF7" s="1"/>
      <c r="BG7" s="1"/>
      <c r="BH7" s="1"/>
      <c r="BI7" s="1"/>
      <c r="BJ7" s="1"/>
      <c r="BK7" s="1"/>
      <c r="BL7" s="1"/>
      <c r="BM7" s="1"/>
    </row>
    <row r="8" spans="1:65" ht="18" hidden="1" customHeight="1" x14ac:dyDescent="0.25">
      <c r="A8" s="1"/>
      <c r="C8" s="150"/>
      <c r="D8" s="186"/>
      <c r="E8" s="186"/>
      <c r="F8" s="191"/>
      <c r="G8" s="163"/>
      <c r="H8" s="163"/>
      <c r="I8" s="163"/>
      <c r="J8" s="163"/>
      <c r="K8" s="163"/>
      <c r="L8" s="163"/>
      <c r="M8" s="266"/>
      <c r="N8" s="266"/>
      <c r="O8" s="266"/>
      <c r="P8" s="266"/>
      <c r="Q8" s="266"/>
      <c r="R8" s="266"/>
      <c r="S8" s="259" t="s">
        <v>364</v>
      </c>
      <c r="T8" s="166" t="s">
        <v>348</v>
      </c>
      <c r="U8" s="164"/>
      <c r="V8" s="164"/>
      <c r="W8" s="166" t="s">
        <v>349</v>
      </c>
      <c r="X8" s="164"/>
      <c r="Y8" s="164"/>
      <c r="Z8" s="166" t="s">
        <v>10</v>
      </c>
      <c r="AA8" s="164"/>
      <c r="AB8" s="164"/>
      <c r="AC8" s="166" t="s">
        <v>542</v>
      </c>
      <c r="AD8" s="164"/>
      <c r="AE8" s="164"/>
      <c r="AF8" s="166" t="s">
        <v>542</v>
      </c>
      <c r="AG8" s="164"/>
      <c r="AH8" s="164"/>
      <c r="AI8" s="166" t="s">
        <v>542</v>
      </c>
      <c r="AJ8" s="164"/>
      <c r="AK8" s="164"/>
      <c r="AL8" s="150"/>
      <c r="AY8" s="1"/>
      <c r="AZ8" s="1"/>
      <c r="BA8" s="1"/>
      <c r="BB8" s="1"/>
      <c r="BC8" s="1"/>
      <c r="BD8" s="1"/>
      <c r="BE8" s="1"/>
      <c r="BF8" s="1"/>
      <c r="BG8" s="1"/>
      <c r="BH8" s="1"/>
      <c r="BI8" s="1"/>
      <c r="BJ8" s="1"/>
      <c r="BK8" s="1"/>
      <c r="BL8" s="1"/>
      <c r="BM8" s="1"/>
    </row>
    <row r="9" spans="1:65" ht="18" hidden="1" customHeight="1" x14ac:dyDescent="0.25">
      <c r="C9" s="150"/>
      <c r="D9" s="186"/>
      <c r="E9" s="186"/>
      <c r="F9" s="191"/>
      <c r="G9" s="163"/>
      <c r="H9" s="163"/>
      <c r="I9" s="163"/>
      <c r="J9" s="163"/>
      <c r="K9" s="163"/>
      <c r="L9" s="163"/>
      <c r="M9" s="266"/>
      <c r="N9" s="266"/>
      <c r="O9" s="266"/>
      <c r="P9" s="266"/>
      <c r="Q9" s="266"/>
      <c r="R9" s="266"/>
      <c r="S9" s="256" t="s">
        <v>365</v>
      </c>
      <c r="T9" s="166" t="s">
        <v>542</v>
      </c>
      <c r="U9" s="164"/>
      <c r="V9" s="164"/>
      <c r="W9" s="166" t="s">
        <v>542</v>
      </c>
      <c r="X9" s="164"/>
      <c r="Y9" s="164"/>
      <c r="Z9" s="166" t="s">
        <v>542</v>
      </c>
      <c r="AA9" s="164"/>
      <c r="AB9" s="164"/>
      <c r="AC9" s="166" t="s">
        <v>348</v>
      </c>
      <c r="AD9" s="164"/>
      <c r="AE9" s="164"/>
      <c r="AF9" s="166" t="s">
        <v>349</v>
      </c>
      <c r="AG9" s="164"/>
      <c r="AH9" s="164"/>
      <c r="AI9" s="166" t="s">
        <v>10</v>
      </c>
      <c r="AJ9" s="164"/>
      <c r="AK9" s="164"/>
      <c r="AL9" s="150"/>
      <c r="AY9" s="1"/>
      <c r="AZ9" s="1"/>
      <c r="BA9" s="1"/>
      <c r="BB9" s="1"/>
      <c r="BC9" s="1"/>
      <c r="BD9" s="1"/>
      <c r="BE9" s="1"/>
      <c r="BF9" s="1"/>
      <c r="BG9" s="1"/>
      <c r="BH9" s="1"/>
      <c r="BI9" s="1"/>
      <c r="BJ9" s="1"/>
      <c r="BK9" s="1"/>
      <c r="BL9" s="1"/>
      <c r="BM9" s="1"/>
    </row>
    <row r="10" spans="1:65" ht="18" hidden="1" customHeight="1" x14ac:dyDescent="0.25">
      <c r="C10" s="150"/>
      <c r="D10" s="186"/>
      <c r="E10" s="186"/>
      <c r="F10" s="191"/>
      <c r="G10" s="163"/>
      <c r="H10" s="163"/>
      <c r="I10" s="163"/>
      <c r="J10" s="163"/>
      <c r="K10" s="163"/>
      <c r="L10" s="163"/>
      <c r="M10" s="266"/>
      <c r="N10" s="266"/>
      <c r="O10" s="266"/>
      <c r="P10" s="266"/>
      <c r="Q10" s="266"/>
      <c r="R10" s="266"/>
      <c r="S10" s="261" t="s">
        <v>367</v>
      </c>
      <c r="T10" s="166" t="s">
        <v>10</v>
      </c>
      <c r="U10" s="164"/>
      <c r="V10" s="164"/>
      <c r="W10" s="166" t="s">
        <v>10</v>
      </c>
      <c r="X10" s="164"/>
      <c r="Y10" s="164"/>
      <c r="Z10" s="166" t="s">
        <v>10</v>
      </c>
      <c r="AA10" s="164"/>
      <c r="AB10" s="164"/>
      <c r="AC10" s="166" t="s">
        <v>10</v>
      </c>
      <c r="AD10" s="164"/>
      <c r="AE10" s="164"/>
      <c r="AF10" s="166" t="s">
        <v>10</v>
      </c>
      <c r="AG10" s="164"/>
      <c r="AH10" s="164"/>
      <c r="AI10" s="166" t="s">
        <v>10</v>
      </c>
      <c r="AJ10" s="164"/>
      <c r="AK10" s="164"/>
      <c r="AL10" s="150"/>
      <c r="AY10" s="1"/>
      <c r="AZ10" s="1"/>
      <c r="BA10" s="1"/>
      <c r="BB10" s="1"/>
      <c r="BC10" s="1"/>
      <c r="BD10" s="1"/>
      <c r="BE10" s="1"/>
      <c r="BF10" s="1"/>
      <c r="BG10" s="1"/>
      <c r="BH10" s="1"/>
      <c r="BI10" s="1"/>
      <c r="BJ10" s="1"/>
      <c r="BK10" s="1"/>
      <c r="BL10" s="1"/>
      <c r="BM10" s="1"/>
    </row>
    <row r="11" spans="1:65" ht="40.15" hidden="1" customHeight="1" x14ac:dyDescent="0.25">
      <c r="C11" s="150"/>
      <c r="D11" s="186"/>
      <c r="E11" s="186"/>
      <c r="F11" s="191"/>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66"/>
      <c r="U11" s="164"/>
      <c r="V11" s="164"/>
      <c r="W11" s="166" t="s">
        <v>524</v>
      </c>
      <c r="X11" s="164"/>
      <c r="Y11" s="164"/>
      <c r="Z11" s="166"/>
      <c r="AA11" s="164"/>
      <c r="AB11" s="164"/>
      <c r="AC11" s="166"/>
      <c r="AD11" s="164"/>
      <c r="AE11" s="164"/>
      <c r="AF11" s="166"/>
      <c r="AG11" s="164"/>
      <c r="AH11" s="164"/>
      <c r="AI11" s="166"/>
      <c r="AJ11" s="164"/>
      <c r="AK11" s="164"/>
      <c r="AL11" s="150"/>
      <c r="AY11" s="1"/>
      <c r="AZ11" s="1"/>
      <c r="BA11" s="1"/>
      <c r="BB11" s="1"/>
      <c r="BC11" s="1"/>
      <c r="BD11" s="1"/>
      <c r="BE11" s="1"/>
      <c r="BF11" s="1"/>
      <c r="BG11" s="1"/>
      <c r="BH11" s="1"/>
      <c r="BI11" s="1"/>
      <c r="BJ11" s="1"/>
      <c r="BK11" s="1"/>
      <c r="BL11" s="1"/>
      <c r="BM11" s="1"/>
    </row>
    <row r="12" spans="1:65" ht="6" customHeight="1" x14ac:dyDescent="0.25">
      <c r="C12" s="150"/>
      <c r="D12" s="150"/>
      <c r="E12" s="150"/>
      <c r="F12" s="150"/>
      <c r="G12" s="156"/>
      <c r="H12" s="156"/>
      <c r="I12" s="156"/>
      <c r="J12" s="156"/>
      <c r="K12" s="156"/>
      <c r="L12" s="156"/>
      <c r="M12" s="264"/>
      <c r="N12" s="264"/>
      <c r="O12" s="264"/>
      <c r="P12" s="264"/>
      <c r="Q12" s="264"/>
      <c r="R12" s="264"/>
      <c r="S12" s="93"/>
      <c r="T12" s="150"/>
      <c r="U12" s="150"/>
      <c r="V12" s="150"/>
      <c r="W12" s="150"/>
      <c r="X12" s="150"/>
      <c r="Y12" s="150"/>
      <c r="Z12" s="150"/>
      <c r="AA12" s="150"/>
      <c r="AB12" s="150"/>
      <c r="AC12" s="150"/>
      <c r="AD12" s="150"/>
      <c r="AE12" s="150"/>
      <c r="AF12" s="150"/>
      <c r="AG12" s="150"/>
      <c r="AH12" s="150"/>
      <c r="AI12" s="150"/>
      <c r="AJ12" s="150"/>
      <c r="AK12" s="150"/>
      <c r="AL12" s="150"/>
      <c r="AY12" s="1"/>
      <c r="AZ12" s="1"/>
      <c r="BA12" s="1"/>
      <c r="BB12" s="1"/>
      <c r="BC12" s="1"/>
      <c r="BD12" s="1"/>
      <c r="BE12" s="1"/>
      <c r="BF12" s="1"/>
      <c r="BG12" s="1"/>
      <c r="BH12" s="1"/>
      <c r="BI12" s="1"/>
      <c r="BJ12" s="1"/>
      <c r="BK12" s="1"/>
      <c r="BL12" s="1"/>
      <c r="BM12" s="1"/>
    </row>
    <row r="13" spans="1:65" ht="21" customHeight="1" x14ac:dyDescent="0.25">
      <c r="C13" s="150"/>
      <c r="D13" s="386" t="s">
        <v>714</v>
      </c>
      <c r="E13" s="387"/>
      <c r="F13" s="198" t="s">
        <v>703</v>
      </c>
      <c r="G13" s="164" t="s">
        <v>10</v>
      </c>
      <c r="H13" s="164" t="s">
        <v>12</v>
      </c>
      <c r="I13" s="164" t="s">
        <v>10</v>
      </c>
      <c r="J13" s="164" t="s">
        <v>10</v>
      </c>
      <c r="K13" s="164" t="s">
        <v>10</v>
      </c>
      <c r="L13" s="164" t="s">
        <v>10</v>
      </c>
      <c r="M13" s="255" t="s">
        <v>10</v>
      </c>
      <c r="N13" s="255" t="s">
        <v>10</v>
      </c>
      <c r="O13" s="255" t="s">
        <v>10</v>
      </c>
      <c r="P13" s="255" t="s">
        <v>10</v>
      </c>
      <c r="Q13" s="255" t="s">
        <v>10</v>
      </c>
      <c r="R13" s="255" t="s">
        <v>218</v>
      </c>
      <c r="S13" s="265" t="s">
        <v>528</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41"/>
      <c r="AD13" s="35"/>
      <c r="AE13" s="36"/>
      <c r="AF13" s="41"/>
      <c r="AG13" s="35"/>
      <c r="AH13" s="36"/>
      <c r="AI13" s="42" t="str">
        <f>IF(OR(AND(AC13="",AD13=""),AND(AF13="",AG13=""),AND(AD13="X",AG13="X"),AND(AD13="Q",AG13="Q"),OR(AD13="M",AG13="M")),"",SUM(AC13,AF13))</f>
        <v/>
      </c>
      <c r="AJ13" s="34" t="str">
        <f xml:space="preserve"> IF(AND(OR(AND(AD13="Q",AG13="Q"),AND(AD13="X",AG13="X")),SUM(AC13,AF13)=0,ISNUMBER(AI13)),"",IF(OR(AD13="M",AG13="M"),"M",IF(AND(AD13=AG13,OR(AD13="X",AD13="W",AD13="Q",AD13="U",AD13="Z")),UPPER( AD13),"")))</f>
        <v/>
      </c>
      <c r="AK13" s="33"/>
      <c r="AL13" s="150"/>
      <c r="AY13" s="1"/>
      <c r="AZ13" s="1"/>
      <c r="BA13" s="1"/>
      <c r="BB13" s="1"/>
      <c r="BC13" s="1"/>
      <c r="BD13" s="1"/>
      <c r="BE13" s="1"/>
      <c r="BF13" s="1"/>
      <c r="BG13" s="1"/>
      <c r="BH13" s="1"/>
      <c r="BI13" s="1"/>
      <c r="BJ13" s="1"/>
      <c r="BK13" s="1"/>
      <c r="BL13" s="1"/>
      <c r="BM13" s="1"/>
    </row>
    <row r="14" spans="1:65" ht="21" customHeight="1" x14ac:dyDescent="0.25">
      <c r="C14" s="150"/>
      <c r="D14" s="388"/>
      <c r="E14" s="389"/>
      <c r="F14" s="198" t="s">
        <v>704</v>
      </c>
      <c r="G14" s="164" t="s">
        <v>10</v>
      </c>
      <c r="H14" s="164" t="s">
        <v>11</v>
      </c>
      <c r="I14" s="164" t="s">
        <v>10</v>
      </c>
      <c r="J14" s="164" t="s">
        <v>10</v>
      </c>
      <c r="K14" s="164" t="s">
        <v>10</v>
      </c>
      <c r="L14" s="164" t="s">
        <v>10</v>
      </c>
      <c r="M14" s="255" t="s">
        <v>10</v>
      </c>
      <c r="N14" s="255" t="s">
        <v>10</v>
      </c>
      <c r="O14" s="255" t="s">
        <v>10</v>
      </c>
      <c r="P14" s="255" t="s">
        <v>10</v>
      </c>
      <c r="Q14" s="255" t="s">
        <v>10</v>
      </c>
      <c r="R14" s="255" t="s">
        <v>218</v>
      </c>
      <c r="S14" s="265" t="s">
        <v>528</v>
      </c>
      <c r="T14" s="41"/>
      <c r="U14" s="35"/>
      <c r="V14" s="36"/>
      <c r="W14" s="41"/>
      <c r="X14" s="35"/>
      <c r="Y14" s="36"/>
      <c r="Z14" s="42" t="str">
        <f>IF(OR(AND(T14="",U14=""),AND(W14="",X14=""),AND(U14="X",X14="X"),AND(U14="Q",X14="Q"),OR(U14="M",X14="M")),"",SUM(T14,W14))</f>
        <v/>
      </c>
      <c r="AA14" s="34" t="str">
        <f xml:space="preserve"> IF(AND(OR(AND(U14="Q",X14="Q"),AND(U14="X",X14="X")),SUM(T14,W14)=0,ISNUMBER(Z14)),"",IF(OR(U14="M",X14="M"),"M",IF(AND(U14=X14,OR(U14="X",U14="W",U14="Q",U14="U",U14="Z")),UPPER( U14),"")))</f>
        <v/>
      </c>
      <c r="AB14" s="33"/>
      <c r="AC14" s="41"/>
      <c r="AD14" s="35"/>
      <c r="AE14" s="36"/>
      <c r="AF14" s="41"/>
      <c r="AG14" s="35"/>
      <c r="AH14" s="36"/>
      <c r="AI14" s="42" t="str">
        <f>IF(OR(AND(AC14="",AD14=""),AND(AF14="",AG14=""),AND(AD14="X",AG14="X"),AND(AD14="Q",AG14="Q"),OR(AD14="M",AG14="M")),"",SUM(AC14,AF14))</f>
        <v/>
      </c>
      <c r="AJ14" s="34" t="str">
        <f xml:space="preserve"> IF(AND(OR(AND(AD14="Q",AG14="Q"),AND(AD14="X",AG14="X")),SUM(AC14,AF14)=0,ISNUMBER(AI14)),"",IF(OR(AD14="M",AG14="M"),"M",IF(AND(AD14=AG14,OR(AD14="X",AD14="W",AD14="Q",AD14="U",AD14="Z")),UPPER( AD14),"")))</f>
        <v/>
      </c>
      <c r="AK14" s="33"/>
      <c r="AL14" s="150"/>
      <c r="AY14" s="1"/>
      <c r="AZ14" s="1"/>
      <c r="BA14" s="1"/>
      <c r="BB14" s="1"/>
      <c r="BC14" s="1"/>
      <c r="BD14" s="1"/>
      <c r="BE14" s="1"/>
      <c r="BF14" s="1"/>
      <c r="BG14" s="1"/>
      <c r="BH14" s="1"/>
      <c r="BI14" s="1"/>
      <c r="BJ14" s="1"/>
      <c r="BK14" s="1"/>
      <c r="BL14" s="1"/>
      <c r="BM14" s="1"/>
    </row>
    <row r="15" spans="1:65" ht="21" customHeight="1" x14ac:dyDescent="0.25">
      <c r="C15" s="150"/>
      <c r="D15" s="388"/>
      <c r="E15" s="389"/>
      <c r="F15" s="198" t="s">
        <v>707</v>
      </c>
      <c r="G15" s="164" t="s">
        <v>10</v>
      </c>
      <c r="H15" s="164" t="s">
        <v>8</v>
      </c>
      <c r="I15" s="164" t="s">
        <v>10</v>
      </c>
      <c r="J15" s="164" t="s">
        <v>10</v>
      </c>
      <c r="K15" s="164" t="s">
        <v>10</v>
      </c>
      <c r="L15" s="164" t="s">
        <v>10</v>
      </c>
      <c r="M15" s="255" t="s">
        <v>10</v>
      </c>
      <c r="N15" s="255" t="s">
        <v>10</v>
      </c>
      <c r="O15" s="255" t="s">
        <v>10</v>
      </c>
      <c r="P15" s="255" t="s">
        <v>10</v>
      </c>
      <c r="Q15" s="255" t="s">
        <v>10</v>
      </c>
      <c r="R15" s="255" t="s">
        <v>218</v>
      </c>
      <c r="S15" s="265" t="s">
        <v>528</v>
      </c>
      <c r="T15" s="41"/>
      <c r="U15" s="35"/>
      <c r="V15" s="36"/>
      <c r="W15" s="41"/>
      <c r="X15" s="35"/>
      <c r="Y15" s="36"/>
      <c r="Z15" s="42" t="str">
        <f>IF(OR(AND(T15="",U15=""),AND(W15="",X15=""),AND(U15="X",X15="X"),AND(U15="Q",X15="Q"),OR(U15="M",X15="M")),"",SUM(T15,W15))</f>
        <v/>
      </c>
      <c r="AA15" s="34" t="str">
        <f xml:space="preserve"> IF(AND(OR(AND(U15="Q",X15="Q"),AND(U15="X",X15="X")),SUM(T15,W15)=0,ISNUMBER(Z15)),"",IF(OR(U15="M",X15="M"),"M",IF(AND(U15=X15,OR(U15="X",U15="W",U15="Q",U15="U",U15="Z")),UPPER( U15),"")))</f>
        <v/>
      </c>
      <c r="AB15" s="33"/>
      <c r="AC15" s="41"/>
      <c r="AD15" s="35"/>
      <c r="AE15" s="36"/>
      <c r="AF15" s="41"/>
      <c r="AG15" s="35"/>
      <c r="AH15" s="36"/>
      <c r="AI15" s="42" t="str">
        <f>IF(OR(AND(AC15="",AD15=""),AND(AF15="",AG15=""),AND(AD15="X",AG15="X"),AND(AD15="Q",AG15="Q"),OR(AD15="M",AG15="M")),"",SUM(AC15,AF15))</f>
        <v/>
      </c>
      <c r="AJ15" s="34" t="str">
        <f xml:space="preserve"> IF(AND(OR(AND(AD15="Q",AG15="Q"),AND(AD15="X",AG15="X")),SUM(AC15,AF15)=0,ISNUMBER(AI15)),"",IF(OR(AD15="M",AG15="M"),"M",IF(AND(AD15=AG15,OR(AD15="X",AD15="W",AD15="Q",AD15="U",AD15="Z")),UPPER( AD15),"")))</f>
        <v/>
      </c>
      <c r="AK15" s="33"/>
      <c r="AL15" s="150"/>
      <c r="AY15" s="1"/>
      <c r="AZ15" s="1"/>
      <c r="BA15" s="1"/>
      <c r="BB15" s="1"/>
      <c r="BC15" s="1"/>
      <c r="BD15" s="1"/>
      <c r="BE15" s="1"/>
      <c r="BF15" s="1"/>
      <c r="BG15" s="1"/>
      <c r="BH15" s="1"/>
      <c r="BI15" s="1"/>
      <c r="BJ15" s="1"/>
      <c r="BK15" s="1"/>
      <c r="BL15" s="1"/>
      <c r="BM15" s="1"/>
    </row>
    <row r="16" spans="1:65" ht="21" customHeight="1" x14ac:dyDescent="0.25">
      <c r="C16" s="150"/>
      <c r="D16" s="390"/>
      <c r="E16" s="391"/>
      <c r="F16" s="199" t="s">
        <v>700</v>
      </c>
      <c r="G16" s="164" t="s">
        <v>10</v>
      </c>
      <c r="H16" s="164" t="s">
        <v>10</v>
      </c>
      <c r="I16" s="164" t="s">
        <v>10</v>
      </c>
      <c r="J16" s="164" t="s">
        <v>10</v>
      </c>
      <c r="K16" s="164" t="s">
        <v>10</v>
      </c>
      <c r="L16" s="164" t="s">
        <v>10</v>
      </c>
      <c r="M16" s="255" t="s">
        <v>10</v>
      </c>
      <c r="N16" s="255" t="s">
        <v>10</v>
      </c>
      <c r="O16" s="255" t="s">
        <v>10</v>
      </c>
      <c r="P16" s="255" t="s">
        <v>10</v>
      </c>
      <c r="Q16" s="255" t="s">
        <v>10</v>
      </c>
      <c r="R16" s="255" t="s">
        <v>218</v>
      </c>
      <c r="S16" s="265" t="s">
        <v>528</v>
      </c>
      <c r="T16" s="42" t="str">
        <f>IF(OR(SUMPRODUCT(--(T13:T15=""),--(U13:U15=""))&gt;0,COUNTIF(U13:U15,"X")=3,COUNTIF(U13:U15,"Q")=3,COUNTIF(U13:U15,"M")&gt;0),"",SUM(T13:T15))</f>
        <v/>
      </c>
      <c r="U16" s="34" t="str">
        <f>IF(AND(OR(COUNTIF(U13:U15,"Q")=3,COUNTIF(U13:U15,"X")=3),SUM(T13:T15)=0,ISNUMBER(T16)),"",IF(COUNTIF(U13:U15,"m")&gt;0,"m",IF(AND(COUNTIF(U13:U15,U13)=3,OR(U13="X",U13="W",U13="Q",U13="U",U13="Z")),UPPER(U13),"")))</f>
        <v/>
      </c>
      <c r="V16" s="33"/>
      <c r="W16" s="42" t="str">
        <f>IF(OR(SUMPRODUCT(--(W13:W15=""),--(X13:X15=""))&gt;0,COUNTIF(X13:X15,"X")=3,COUNTIF(X13:X15,"Q")=3,COUNTIF(X13:X15,"M")&gt;0),"",SUM(W13:W15))</f>
        <v/>
      </c>
      <c r="X16" s="34" t="str">
        <f>IF(AND(OR(COUNTIF(X13:X15,"Q")=3,COUNTIF(X13:X15,"X")=3),SUM(W13:W15)=0,ISNUMBER(W16)),"",IF(COUNTIF(X13:X15,"m")&gt;0,"m",IF(AND(COUNTIF(X13:X15,X13)=3,OR(X13="X",X13="W",X13="Q",X13="U",X13="Z")),UPPER(X13),"")))</f>
        <v/>
      </c>
      <c r="Y16" s="33"/>
      <c r="Z16" s="42" t="str">
        <f>IF(OR(SUMPRODUCT(--(Z13:Z15=""),--(AA13:AA15=""))&gt;0,COUNTIF(AA13:AA15,"X")=3,COUNTIF(AA13:AA15,"Q")=3,COUNTIF(AA13:AA15,"M")&gt;0),"",SUM(Z13:Z15))</f>
        <v/>
      </c>
      <c r="AA16" s="34" t="str">
        <f>IF(AND(OR(COUNTIF(AA13:AA15,"Q")=3,COUNTIF(AA13:AA15,"X")=3),SUM(Z13:Z15)=0,ISNUMBER(Z16)),"",IF(COUNTIF(AA13:AA15,"m")&gt;0,"m",IF(AND(COUNTIF(AA13:AA15,AA13)=3,OR(AA13="X",AA13="W",AA13="Q",AA13="U",AA13="Z")),UPPER(AA13),"")))</f>
        <v/>
      </c>
      <c r="AB16" s="33"/>
      <c r="AC16" s="42" t="str">
        <f>IF(OR(SUMPRODUCT(--(AC13:AC15=""),--(AD13:AD15=""))&gt;0,COUNTIF(AD13:AD15,"X")=3,COUNTIF(AD13:AD15,"Q")=3,COUNTIF(AD13:AD15,"M")&gt;0),"",SUM(AC13:AC15))</f>
        <v/>
      </c>
      <c r="AD16" s="34" t="str">
        <f>IF(AND(OR(COUNTIF(AD13:AD15,"Q")=3,COUNTIF(AD13:AD15,"X")=3),SUM(AC13:AC15)=0,ISNUMBER(AC16)),"",IF(COUNTIF(AD13:AD15,"m")&gt;0,"m",IF(AND(COUNTIF(AD13:AD15,AD13)=3,OR(AD13="X",AD13="W",AD13="Q",AD13="U",AD13="Z")),UPPER(AD13),"")))</f>
        <v/>
      </c>
      <c r="AE16" s="33"/>
      <c r="AF16" s="42" t="str">
        <f>IF(OR(SUMPRODUCT(--(AF13:AF15=""),--(AG13:AG15=""))&gt;0,COUNTIF(AG13:AG15,"X")=3,COUNTIF(AG13:AG15,"Q")=3,COUNTIF(AG13:AG15,"M")&gt;0),"",SUM(AF13:AF15))</f>
        <v/>
      </c>
      <c r="AG16" s="34" t="str">
        <f>IF(AND(OR(COUNTIF(AG13:AG15,"Q")=3,COUNTIF(AG13:AG15,"X")=3),SUM(AF13:AF15)=0,ISNUMBER(AF16)),"",IF(COUNTIF(AG13:AG15,"m")&gt;0,"m",IF(AND(COUNTIF(AG13:AG15,AG13)=3,OR(AG13="X",AG13="W",AG13="Q",AG13="U",AG13="Z")),UPPER(AG13),"")))</f>
        <v/>
      </c>
      <c r="AH16" s="33"/>
      <c r="AI16" s="42" t="str">
        <f>IF(OR(SUMPRODUCT(--(AI13:AI15=""),--(AJ13:AJ15=""))&gt;0,COUNTIF(AJ13:AJ15,"X")=3,COUNTIF(AJ13:AJ15,"Q")=3,COUNTIF(AJ13:AJ15,"M")&gt;0),"",SUM(AI13:AI15))</f>
        <v/>
      </c>
      <c r="AJ16" s="34" t="str">
        <f>IF(AND(OR(COUNTIF(AJ13:AJ15,"Q")=3,COUNTIF(AJ13:AJ15,"X")=3),SUM(AI13:AI15)=0,ISNUMBER(AI16)),"",IF(COUNTIF(AJ13:AJ15,"m")&gt;0,"m",IF(AND(COUNTIF(AJ13:AJ15,AJ13)=3,OR(AJ13="X",AJ13="W",AJ13="Q",AJ13="U",AJ13="Z")),UPPER(AJ13),"")))</f>
        <v/>
      </c>
      <c r="AK16" s="33"/>
      <c r="AL16" s="150"/>
      <c r="AY16" s="1"/>
      <c r="AZ16" s="1"/>
      <c r="BA16" s="1"/>
      <c r="BB16" s="1"/>
      <c r="BC16" s="1"/>
      <c r="BD16" s="1"/>
      <c r="BE16" s="1"/>
      <c r="BF16" s="1"/>
      <c r="BG16" s="1"/>
      <c r="BH16" s="1"/>
      <c r="BI16" s="1"/>
      <c r="BJ16" s="1"/>
      <c r="BK16" s="1"/>
      <c r="BL16" s="1"/>
      <c r="BM16" s="1"/>
    </row>
    <row r="17" spans="3:65" ht="15" customHeight="1" x14ac:dyDescent="0.25">
      <c r="C17" s="150"/>
      <c r="D17" s="200"/>
      <c r="E17" s="200"/>
      <c r="F17" s="150"/>
      <c r="G17" s="156"/>
      <c r="H17" s="156"/>
      <c r="I17" s="156"/>
      <c r="J17" s="156"/>
      <c r="K17" s="156"/>
      <c r="L17" s="156"/>
      <c r="M17" s="264"/>
      <c r="N17" s="264"/>
      <c r="O17" s="264"/>
      <c r="P17" s="264"/>
      <c r="Q17" s="264"/>
      <c r="R17" s="264"/>
      <c r="S17" s="93"/>
      <c r="T17" s="150"/>
      <c r="U17" s="150"/>
      <c r="V17" s="150"/>
      <c r="W17" s="150"/>
      <c r="X17" s="150"/>
      <c r="Y17" s="150"/>
      <c r="Z17" s="150"/>
      <c r="AA17" s="150"/>
      <c r="AB17" s="150"/>
      <c r="AC17" s="150"/>
      <c r="AD17" s="150"/>
      <c r="AE17" s="150"/>
      <c r="AF17" s="150"/>
      <c r="AG17" s="150"/>
      <c r="AH17" s="150"/>
      <c r="AI17" s="150"/>
      <c r="AJ17" s="150"/>
      <c r="AK17" s="150"/>
      <c r="AL17" s="150"/>
      <c r="AY17" s="1"/>
      <c r="AZ17" s="1"/>
      <c r="BA17" s="1"/>
      <c r="BB17" s="1"/>
      <c r="BC17" s="1"/>
      <c r="BD17" s="1"/>
      <c r="BE17" s="1"/>
      <c r="BF17" s="1"/>
      <c r="BG17" s="1"/>
      <c r="BH17" s="1"/>
      <c r="BI17" s="1"/>
      <c r="BJ17" s="1"/>
      <c r="BK17" s="1"/>
      <c r="BL17" s="1"/>
      <c r="BM17" s="1"/>
    </row>
    <row r="18" spans="3:65" ht="21" customHeight="1" x14ac:dyDescent="0.25">
      <c r="C18" s="150"/>
      <c r="D18" s="380" t="s">
        <v>701</v>
      </c>
      <c r="E18" s="381"/>
      <c r="F18" s="198" t="s">
        <v>341</v>
      </c>
      <c r="G18" s="164" t="s">
        <v>370</v>
      </c>
      <c r="H18" s="164" t="s">
        <v>10</v>
      </c>
      <c r="I18" s="164" t="s">
        <v>10</v>
      </c>
      <c r="J18" s="164" t="s">
        <v>10</v>
      </c>
      <c r="K18" s="164" t="s">
        <v>10</v>
      </c>
      <c r="L18" s="164" t="s">
        <v>10</v>
      </c>
      <c r="M18" s="255" t="s">
        <v>10</v>
      </c>
      <c r="N18" s="255" t="s">
        <v>10</v>
      </c>
      <c r="O18" s="255" t="s">
        <v>10</v>
      </c>
      <c r="P18" s="255" t="s">
        <v>10</v>
      </c>
      <c r="Q18" s="255" t="s">
        <v>10</v>
      </c>
      <c r="R18" s="255" t="s">
        <v>218</v>
      </c>
      <c r="S18" s="265" t="s">
        <v>529</v>
      </c>
      <c r="T18" s="41"/>
      <c r="U18" s="35"/>
      <c r="V18" s="36"/>
      <c r="W18" s="41"/>
      <c r="X18" s="35"/>
      <c r="Y18" s="36"/>
      <c r="Z18" s="42" t="str">
        <f>IF(OR(AND(T18="",U18=""),AND(W18="",X18=""),AND(U18="X",X18="X"),AND(U18="Q",X18="Q"),OR(U18="M",X18="M")),"",SUM(T18,W18))</f>
        <v/>
      </c>
      <c r="AA18" s="34" t="str">
        <f xml:space="preserve"> IF(AND(OR(AND(U18="Q",X18="Q"),AND(U18="X",X18="X")),SUM(T18,W18)=0,ISNUMBER(Z18)),"",IF(OR(U18="M",X18="M"),"M",IF(AND(U18=X18,OR(U18="X",U18="W",U18="Q",U18="U",U18="Z")),UPPER( U18),"")))</f>
        <v/>
      </c>
      <c r="AB18" s="33"/>
      <c r="AC18" s="41"/>
      <c r="AD18" s="35"/>
      <c r="AE18" s="36"/>
      <c r="AF18" s="41"/>
      <c r="AG18" s="35"/>
      <c r="AH18" s="36"/>
      <c r="AI18" s="42" t="str">
        <f>IF(OR(AND(AC18="",AD18=""),AND(AF18="",AG18=""),AND(AD18="X",AG18="X"),AND(AD18="Q",AG18="Q"),OR(AD18="M",AG18="M")),"",SUM(AC18,AF18))</f>
        <v/>
      </c>
      <c r="AJ18" s="34" t="str">
        <f xml:space="preserve"> IF(AND(OR(AND(AD18="Q",AG18="Q"),AND(AD18="X",AG18="X")),SUM(AC18,AF18)=0,ISNUMBER(AI18)),"",IF(OR(AD18="M",AG18="M"),"M",IF(AND(AD18=AG18,OR(AD18="X",AD18="W",AD18="Q",AD18="U",AD18="Z")),UPPER( AD18),"")))</f>
        <v/>
      </c>
      <c r="AK18" s="33"/>
      <c r="AL18" s="150"/>
      <c r="AY18" s="1"/>
      <c r="AZ18" s="1"/>
      <c r="BA18" s="1"/>
      <c r="BB18" s="1"/>
      <c r="BC18" s="1"/>
      <c r="BD18" s="1"/>
      <c r="BE18" s="1"/>
      <c r="BF18" s="1"/>
      <c r="BG18" s="1"/>
      <c r="BH18" s="1"/>
      <c r="BI18" s="1"/>
      <c r="BJ18" s="1"/>
      <c r="BK18" s="1"/>
      <c r="BL18" s="1"/>
      <c r="BM18" s="1"/>
    </row>
    <row r="19" spans="3:65" ht="21" customHeight="1" x14ac:dyDescent="0.25">
      <c r="C19" s="150"/>
      <c r="D19" s="382"/>
      <c r="E19" s="383"/>
      <c r="F19" s="198" t="s">
        <v>342</v>
      </c>
      <c r="G19" s="164" t="s">
        <v>371</v>
      </c>
      <c r="H19" s="164" t="s">
        <v>10</v>
      </c>
      <c r="I19" s="164" t="s">
        <v>10</v>
      </c>
      <c r="J19" s="164" t="s">
        <v>10</v>
      </c>
      <c r="K19" s="164" t="s">
        <v>10</v>
      </c>
      <c r="L19" s="164" t="s">
        <v>10</v>
      </c>
      <c r="M19" s="255" t="s">
        <v>10</v>
      </c>
      <c r="N19" s="255" t="s">
        <v>10</v>
      </c>
      <c r="O19" s="255" t="s">
        <v>10</v>
      </c>
      <c r="P19" s="255" t="s">
        <v>10</v>
      </c>
      <c r="Q19" s="255" t="s">
        <v>10</v>
      </c>
      <c r="R19" s="255" t="s">
        <v>218</v>
      </c>
      <c r="S19" s="265" t="s">
        <v>529</v>
      </c>
      <c r="T19" s="41"/>
      <c r="U19" s="35"/>
      <c r="V19" s="36"/>
      <c r="W19" s="41"/>
      <c r="X19" s="35"/>
      <c r="Y19" s="36"/>
      <c r="Z19" s="42" t="str">
        <f>IF(OR(AND(T19="",U19=""),AND(W19="",X19=""),AND(U19="X",X19="X"),AND(U19="Q",X19="Q"),OR(U19="M",X19="M")),"",SUM(T19,W19))</f>
        <v/>
      </c>
      <c r="AA19" s="34" t="str">
        <f xml:space="preserve"> IF(AND(OR(AND(U19="Q",X19="Q"),AND(U19="X",X19="X")),SUM(T19,W19)=0,ISNUMBER(Z19)),"",IF(OR(U19="M",X19="M"),"M",IF(AND(U19=X19,OR(U19="X",U19="W",U19="Q",U19="U",U19="Z")),UPPER( U19),"")))</f>
        <v/>
      </c>
      <c r="AB19" s="33"/>
      <c r="AC19" s="41"/>
      <c r="AD19" s="35"/>
      <c r="AE19" s="36"/>
      <c r="AF19" s="41"/>
      <c r="AG19" s="35"/>
      <c r="AH19" s="36"/>
      <c r="AI19" s="42" t="str">
        <f>IF(OR(AND(AC19="",AD19=""),AND(AF19="",AG19=""),AND(AD19="X",AG19="X"),AND(AD19="Q",AG19="Q"),OR(AD19="M",AG19="M")),"",SUM(AC19,AF19))</f>
        <v/>
      </c>
      <c r="AJ19" s="34" t="str">
        <f xml:space="preserve"> IF(AND(OR(AND(AD19="Q",AG19="Q"),AND(AD19="X",AG19="X")),SUM(AC19,AF19)=0,ISNUMBER(AI19)),"",IF(OR(AD19="M",AG19="M"),"M",IF(AND(AD19=AG19,OR(AD19="X",AD19="W",AD19="Q",AD19="U",AD19="Z")),UPPER( AD19),"")))</f>
        <v/>
      </c>
      <c r="AK19" s="33"/>
      <c r="AL19" s="150"/>
      <c r="AY19" s="1"/>
      <c r="AZ19" s="1"/>
      <c r="BA19" s="1"/>
      <c r="BB19" s="1"/>
      <c r="BC19" s="1"/>
      <c r="BD19" s="1"/>
      <c r="BE19" s="1"/>
      <c r="BF19" s="1"/>
      <c r="BG19" s="1"/>
      <c r="BH19" s="1"/>
      <c r="BI19" s="1"/>
      <c r="BJ19" s="1"/>
      <c r="BK19" s="1"/>
      <c r="BL19" s="1"/>
      <c r="BM19" s="1"/>
    </row>
    <row r="20" spans="3:65" ht="21" customHeight="1" x14ac:dyDescent="0.25">
      <c r="C20" s="150"/>
      <c r="D20" s="382"/>
      <c r="E20" s="383"/>
      <c r="F20" s="198" t="s">
        <v>343</v>
      </c>
      <c r="G20" s="164" t="s">
        <v>344</v>
      </c>
      <c r="H20" s="164" t="s">
        <v>10</v>
      </c>
      <c r="I20" s="164" t="s">
        <v>10</v>
      </c>
      <c r="J20" s="164" t="s">
        <v>10</v>
      </c>
      <c r="K20" s="164" t="s">
        <v>10</v>
      </c>
      <c r="L20" s="164" t="s">
        <v>10</v>
      </c>
      <c r="M20" s="255" t="s">
        <v>10</v>
      </c>
      <c r="N20" s="255" t="s">
        <v>10</v>
      </c>
      <c r="O20" s="255" t="s">
        <v>10</v>
      </c>
      <c r="P20" s="255" t="s">
        <v>10</v>
      </c>
      <c r="Q20" s="255" t="s">
        <v>10</v>
      </c>
      <c r="R20" s="255" t="s">
        <v>218</v>
      </c>
      <c r="S20" s="265" t="s">
        <v>529</v>
      </c>
      <c r="T20" s="41"/>
      <c r="U20" s="35"/>
      <c r="V20" s="36"/>
      <c r="W20" s="41"/>
      <c r="X20" s="35"/>
      <c r="Y20" s="36"/>
      <c r="Z20" s="42" t="str">
        <f>IF(OR(AND(T20="",U20=""),AND(W20="",X20=""),AND(U20="X",X20="X"),AND(U20="Q",X20="Q"),OR(U20="M",X20="M")),"",SUM(T20,W20))</f>
        <v/>
      </c>
      <c r="AA20" s="34" t="str">
        <f xml:space="preserve"> IF(AND(OR(AND(U20="Q",X20="Q"),AND(U20="X",X20="X")),SUM(T20,W20)=0,ISNUMBER(Z20)),"",IF(OR(U20="M",X20="M"),"M",IF(AND(U20=X20,OR(U20="X",U20="W",U20="Q",U20="U",U20="Z")),UPPER( U20),"")))</f>
        <v/>
      </c>
      <c r="AB20" s="33"/>
      <c r="AC20" s="41"/>
      <c r="AD20" s="35"/>
      <c r="AE20" s="36"/>
      <c r="AF20" s="41"/>
      <c r="AG20" s="35"/>
      <c r="AH20" s="36"/>
      <c r="AI20" s="42" t="str">
        <f>IF(OR(AND(AC20="",AD20=""),AND(AF20="",AG20=""),AND(AD20="X",AG20="X"),AND(AD20="Q",AG20="Q"),OR(AD20="M",AG20="M")),"",SUM(AC20,AF20))</f>
        <v/>
      </c>
      <c r="AJ20" s="34" t="str">
        <f xml:space="preserve"> IF(AND(OR(AND(AD20="Q",AG20="Q"),AND(AD20="X",AG20="X")),SUM(AC20,AF20)=0,ISNUMBER(AI20)),"",IF(OR(AD20="M",AG20="M"),"M",IF(AND(AD20=AG20,OR(AD20="X",AD20="W",AD20="Q",AD20="U",AD20="Z")),UPPER( AD20),"")))</f>
        <v/>
      </c>
      <c r="AK20" s="33"/>
      <c r="AL20" s="150"/>
      <c r="AY20" s="1"/>
      <c r="AZ20" s="1"/>
      <c r="BA20" s="1"/>
      <c r="BB20" s="1"/>
      <c r="BC20" s="1"/>
      <c r="BD20" s="1"/>
      <c r="BE20" s="1"/>
      <c r="BF20" s="1"/>
      <c r="BG20" s="1"/>
      <c r="BH20" s="1"/>
      <c r="BI20" s="1"/>
      <c r="BJ20" s="1"/>
      <c r="BK20" s="1"/>
      <c r="BL20" s="1"/>
      <c r="BM20" s="1"/>
    </row>
    <row r="21" spans="3:65" ht="21" customHeight="1" x14ac:dyDescent="0.25">
      <c r="C21" s="150"/>
      <c r="D21" s="382"/>
      <c r="E21" s="383"/>
      <c r="F21" s="198" t="s">
        <v>707</v>
      </c>
      <c r="G21" s="164" t="s">
        <v>8</v>
      </c>
      <c r="H21" s="164" t="s">
        <v>10</v>
      </c>
      <c r="I21" s="164" t="s">
        <v>10</v>
      </c>
      <c r="J21" s="164" t="s">
        <v>10</v>
      </c>
      <c r="K21" s="164" t="s">
        <v>10</v>
      </c>
      <c r="L21" s="164" t="s">
        <v>10</v>
      </c>
      <c r="M21" s="255" t="s">
        <v>10</v>
      </c>
      <c r="N21" s="255" t="s">
        <v>10</v>
      </c>
      <c r="O21" s="255" t="s">
        <v>10</v>
      </c>
      <c r="P21" s="255" t="s">
        <v>10</v>
      </c>
      <c r="Q21" s="255" t="s">
        <v>10</v>
      </c>
      <c r="R21" s="255" t="s">
        <v>218</v>
      </c>
      <c r="S21" s="265" t="s">
        <v>529</v>
      </c>
      <c r="T21" s="41"/>
      <c r="U21" s="35"/>
      <c r="V21" s="36"/>
      <c r="W21" s="41"/>
      <c r="X21" s="35"/>
      <c r="Y21" s="36"/>
      <c r="Z21" s="42" t="str">
        <f>IF(OR(AND(T21="",U21=""),AND(W21="",X21=""),AND(U21="X",X21="X"),AND(U21="Q",X21="Q"),OR(U21="M",X21="M")),"",SUM(T21,W21))</f>
        <v/>
      </c>
      <c r="AA21" s="34" t="str">
        <f xml:space="preserve"> IF(AND(OR(AND(U21="Q",X21="Q"),AND(U21="X",X21="X")),SUM(T21,W21)=0,ISNUMBER(Z21)),"",IF(OR(U21="M",X21="M"),"M",IF(AND(U21=X21,OR(U21="X",U21="W",U21="Q",U21="U",U21="Z")),UPPER( U21),"")))</f>
        <v/>
      </c>
      <c r="AB21" s="33"/>
      <c r="AC21" s="41"/>
      <c r="AD21" s="35"/>
      <c r="AE21" s="36"/>
      <c r="AF21" s="41"/>
      <c r="AG21" s="35"/>
      <c r="AH21" s="36"/>
      <c r="AI21" s="42" t="str">
        <f>IF(OR(AND(AC21="",AD21=""),AND(AF21="",AG21=""),AND(AD21="X",AG21="X"),AND(AD21="Q",AG21="Q"),OR(AD21="M",AG21="M")),"",SUM(AC21,AF21))</f>
        <v/>
      </c>
      <c r="AJ21" s="34" t="str">
        <f xml:space="preserve"> IF(AND(OR(AND(AD21="Q",AG21="Q"),AND(AD21="X",AG21="X")),SUM(AC21,AF21)=0,ISNUMBER(AI21)),"",IF(OR(AD21="M",AG21="M"),"M",IF(AND(AD21=AG21,OR(AD21="X",AD21="W",AD21="Q",AD21="U",AD21="Z")),UPPER( AD21),"")))</f>
        <v/>
      </c>
      <c r="AK21" s="33"/>
      <c r="AL21" s="150"/>
      <c r="AY21" s="1"/>
      <c r="AZ21" s="1"/>
      <c r="BA21" s="1"/>
      <c r="BB21" s="1"/>
      <c r="BC21" s="1"/>
      <c r="BD21" s="1"/>
      <c r="BE21" s="1"/>
      <c r="BF21" s="1"/>
      <c r="BG21" s="1"/>
      <c r="BH21" s="1"/>
      <c r="BI21" s="1"/>
      <c r="BJ21" s="1"/>
      <c r="BK21" s="1"/>
      <c r="BL21" s="1"/>
      <c r="BM21" s="1"/>
    </row>
    <row r="22" spans="3:65" ht="21" customHeight="1" x14ac:dyDescent="0.25">
      <c r="C22" s="150"/>
      <c r="D22" s="384"/>
      <c r="E22" s="385"/>
      <c r="F22" s="199" t="s">
        <v>700</v>
      </c>
      <c r="G22" s="164" t="s">
        <v>10</v>
      </c>
      <c r="H22" s="164" t="s">
        <v>10</v>
      </c>
      <c r="I22" s="164" t="s">
        <v>10</v>
      </c>
      <c r="J22" s="164" t="s">
        <v>10</v>
      </c>
      <c r="K22" s="164" t="s">
        <v>10</v>
      </c>
      <c r="L22" s="164" t="s">
        <v>10</v>
      </c>
      <c r="M22" s="255" t="s">
        <v>10</v>
      </c>
      <c r="N22" s="255" t="s">
        <v>10</v>
      </c>
      <c r="O22" s="255" t="s">
        <v>10</v>
      </c>
      <c r="P22" s="255" t="s">
        <v>10</v>
      </c>
      <c r="Q22" s="255" t="s">
        <v>10</v>
      </c>
      <c r="R22" s="255" t="s">
        <v>218</v>
      </c>
      <c r="S22" s="265" t="s">
        <v>529</v>
      </c>
      <c r="T22" s="42" t="str">
        <f>IF(OR(SUMPRODUCT(--(T18:T21=""),--(U18:U21=""))&gt;0,COUNTIF(U18:U21,"X")=4,COUNTIF(U18:U21,"Q")=4,COUNTIF(U18:U21,"M")&gt;0),"",SUM(T18:T21))</f>
        <v/>
      </c>
      <c r="U22" s="34" t="str">
        <f>IF(AND(OR(COUNTIF(U18:U21,"Q")=4,COUNTIF(U18:U21,"X")=4),SUM(T18:T21)=0,ISNUMBER(T22)),"",IF(COUNTIF(U18:U21,"m")&gt;0,"m",IF(AND(COUNTIF(U18:U21,U18)=4,OR(U18="X",U18="W",U18="Q",U18="U",U18="Z")),UPPER(U18),"")))</f>
        <v/>
      </c>
      <c r="V22" s="33"/>
      <c r="W22" s="42" t="str">
        <f>IF(OR(SUMPRODUCT(--(W18:W21=""),--(X18:X21=""))&gt;0,COUNTIF(X18:X21,"X")=4,COUNTIF(X18:X21,"Q")=4,COUNTIF(X18:X21,"M")&gt;0),"",SUM(W18:W21))</f>
        <v/>
      </c>
      <c r="X22" s="34" t="str">
        <f>IF(AND(OR(COUNTIF(X18:X21,"Q")=4,COUNTIF(X18:X21,"X")=4),SUM(W18:W21)=0,ISNUMBER(W22)),"",IF(COUNTIF(X18:X21,"m")&gt;0,"m",IF(AND(COUNTIF(X18:X21,X18)=4,OR(X18="X",X18="W",X18="Q",X18="U",X18="Z")),UPPER(X18),"")))</f>
        <v/>
      </c>
      <c r="Y22" s="33"/>
      <c r="Z22" s="42" t="str">
        <f>IF(OR(SUMPRODUCT(--(Z18:Z21=""),--(AA18:AA21=""))&gt;0,COUNTIF(AA18:AA21,"X")=4,COUNTIF(AA18:AA21,"Q")=4,COUNTIF(AA18:AA21,"M")&gt;0),"",SUM(Z18:Z21))</f>
        <v/>
      </c>
      <c r="AA22" s="34" t="str">
        <f>IF(AND(OR(COUNTIF(AA18:AA21,"Q")=4,COUNTIF(AA18:AA21,"X")=4),SUM(Z18:Z21)=0,ISNUMBER(Z22)),"",IF(COUNTIF(AA18:AA21,"m")&gt;0,"m",IF(AND(COUNTIF(AA18:AA21,AA18)=4,OR(AA18="X",AA18="W",AA18="Q",AA18="U",AA18="Z")),UPPER(AA18),"")))</f>
        <v/>
      </c>
      <c r="AB22" s="33"/>
      <c r="AC22" s="42" t="str">
        <f>IF(OR(SUMPRODUCT(--(AC18:AC21=""),--(AD18:AD21=""))&gt;0,COUNTIF(AD18:AD21,"X")=4,COUNTIF(AD18:AD21,"Q")=4,COUNTIF(AD18:AD21,"M")&gt;0),"",SUM(AC18:AC21))</f>
        <v/>
      </c>
      <c r="AD22" s="34" t="str">
        <f>IF(AND(OR(COUNTIF(AD18:AD21,"Q")=4,COUNTIF(AD18:AD21,"X")=4),SUM(AC18:AC21)=0,ISNUMBER(AC22)),"",IF(COUNTIF(AD18:AD21,"m")&gt;0,"m",IF(AND(COUNTIF(AD18:AD21,AD18)=4,OR(AD18="X",AD18="W",AD18="Q",AD18="U",AD18="Z")),UPPER(AD18),"")))</f>
        <v/>
      </c>
      <c r="AE22" s="33"/>
      <c r="AF22" s="42" t="str">
        <f>IF(OR(SUMPRODUCT(--(AF18:AF21=""),--(AG18:AG21=""))&gt;0,COUNTIF(AG18:AG21,"X")=4,COUNTIF(AG18:AG21,"Q")=4,COUNTIF(AG18:AG21,"M")&gt;0),"",SUM(AF18:AF21))</f>
        <v/>
      </c>
      <c r="AG22" s="34" t="str">
        <f>IF(AND(OR(COUNTIF(AG18:AG21,"Q")=4,COUNTIF(AG18:AG21,"X")=4),SUM(AF18:AF21)=0,ISNUMBER(AF22)),"",IF(COUNTIF(AG18:AG21,"m")&gt;0,"m",IF(AND(COUNTIF(AG18:AG21,AG18)=4,OR(AG18="X",AG18="W",AG18="Q",AG18="U",AG18="Z")),UPPER(AG18),"")))</f>
        <v/>
      </c>
      <c r="AH22" s="33"/>
      <c r="AI22" s="42" t="str">
        <f>IF(OR(SUMPRODUCT(--(AI18:AI21=""),--(AJ18:AJ21=""))&gt;0,COUNTIF(AJ18:AJ21,"X")=4,COUNTIF(AJ18:AJ21,"Q")=4,COUNTIF(AJ18:AJ21,"M")&gt;0),"",SUM(AI18:AI21))</f>
        <v/>
      </c>
      <c r="AJ22" s="34" t="str">
        <f>IF(AND(OR(COUNTIF(AJ18:AJ21,"Q")=4,COUNTIF(AJ18:AJ21,"X")=4),SUM(AI18:AI21)=0,ISNUMBER(AI22)),"",IF(COUNTIF(AJ18:AJ21,"m")&gt;0,"m",IF(AND(COUNTIF(AJ18:AJ21,AJ18)=4,OR(AJ18="X",AJ18="W",AJ18="Q",AJ18="U",AJ18="Z")),UPPER(AJ18),"")))</f>
        <v/>
      </c>
      <c r="AK22" s="33"/>
      <c r="AL22" s="150"/>
      <c r="AY22" s="1"/>
      <c r="AZ22" s="1"/>
      <c r="BA22" s="1"/>
      <c r="BB22" s="1"/>
      <c r="BC22" s="1"/>
      <c r="BD22" s="1"/>
      <c r="BE22" s="1"/>
      <c r="BF22" s="1"/>
      <c r="BG22" s="1"/>
      <c r="BH22" s="1"/>
      <c r="BI22" s="1"/>
      <c r="BJ22" s="1"/>
      <c r="BK22" s="1"/>
      <c r="BL22" s="1"/>
      <c r="BM22" s="1"/>
    </row>
    <row r="23" spans="3:65" ht="15" customHeight="1" x14ac:dyDescent="0.25">
      <c r="C23" s="150"/>
      <c r="D23" s="200"/>
      <c r="E23" s="200"/>
      <c r="F23" s="150"/>
      <c r="G23" s="156"/>
      <c r="H23" s="156"/>
      <c r="I23" s="156"/>
      <c r="J23" s="156"/>
      <c r="K23" s="156"/>
      <c r="L23" s="156"/>
      <c r="M23" s="264"/>
      <c r="N23" s="264"/>
      <c r="O23" s="264"/>
      <c r="P23" s="264"/>
      <c r="Q23" s="264"/>
      <c r="R23" s="264"/>
      <c r="S23" s="93"/>
      <c r="T23" s="150"/>
      <c r="U23" s="150"/>
      <c r="V23" s="150"/>
      <c r="W23" s="150"/>
      <c r="X23" s="150"/>
      <c r="Y23" s="150"/>
      <c r="Z23" s="150"/>
      <c r="AA23" s="150"/>
      <c r="AB23" s="150"/>
      <c r="AC23" s="150"/>
      <c r="AD23" s="150"/>
      <c r="AE23" s="150"/>
      <c r="AF23" s="150"/>
      <c r="AG23" s="150"/>
      <c r="AH23" s="150"/>
      <c r="AI23" s="150"/>
      <c r="AJ23" s="150"/>
      <c r="AK23" s="150"/>
      <c r="AL23" s="150"/>
      <c r="AY23" s="1"/>
      <c r="AZ23" s="1"/>
      <c r="BA23" s="1"/>
      <c r="BB23" s="1"/>
      <c r="BC23" s="1"/>
      <c r="BD23" s="1"/>
      <c r="BE23" s="1"/>
      <c r="BF23" s="1"/>
      <c r="BG23" s="1"/>
      <c r="BH23" s="1"/>
      <c r="BI23" s="1"/>
      <c r="BJ23" s="1"/>
      <c r="BK23" s="1"/>
      <c r="BL23" s="1"/>
      <c r="BM23" s="1"/>
    </row>
    <row r="24" spans="3:65" ht="21" customHeight="1" x14ac:dyDescent="0.25">
      <c r="C24" s="150"/>
      <c r="D24" s="380" t="s">
        <v>1842</v>
      </c>
      <c r="E24" s="381"/>
      <c r="F24" s="198" t="s">
        <v>1841</v>
      </c>
      <c r="G24" s="164" t="s">
        <v>10</v>
      </c>
      <c r="H24" s="164" t="s">
        <v>10</v>
      </c>
      <c r="I24" s="164" t="s">
        <v>515</v>
      </c>
      <c r="J24" s="164" t="s">
        <v>10</v>
      </c>
      <c r="K24" s="164" t="s">
        <v>10</v>
      </c>
      <c r="L24" s="164" t="s">
        <v>10</v>
      </c>
      <c r="M24" s="255" t="s">
        <v>10</v>
      </c>
      <c r="N24" s="255" t="s">
        <v>10</v>
      </c>
      <c r="O24" s="255" t="s">
        <v>10</v>
      </c>
      <c r="P24" s="255" t="s">
        <v>10</v>
      </c>
      <c r="Q24" s="255" t="s">
        <v>10</v>
      </c>
      <c r="R24" s="255" t="s">
        <v>218</v>
      </c>
      <c r="S24" s="265" t="s">
        <v>530</v>
      </c>
      <c r="T24" s="41"/>
      <c r="U24" s="35"/>
      <c r="V24" s="36"/>
      <c r="W24" s="41"/>
      <c r="X24" s="35"/>
      <c r="Y24" s="36"/>
      <c r="Z24" s="42" t="str">
        <f>IF(OR(AND(T24="",U24=""),AND(W24="",X24=""),AND(U24="X",X24="X"),AND(U24="Q",X24="Q"),OR(U24="M",X24="M")),"",SUM(T24,W24))</f>
        <v/>
      </c>
      <c r="AA24" s="34" t="str">
        <f xml:space="preserve"> IF(AND(OR(AND(U24="Q",X24="Q"),AND(U24="X",X24="X")),SUM(T24,W24)=0,ISNUMBER(Z24)),"",IF(OR(U24="M",X24="M"),"M",IF(AND(U24=X24,OR(U24="X",U24="W",U24="Q",U24="U",U24="Z")),UPPER( U24),"")))</f>
        <v/>
      </c>
      <c r="AB24" s="33"/>
      <c r="AC24" s="41"/>
      <c r="AD24" s="35"/>
      <c r="AE24" s="36"/>
      <c r="AF24" s="41"/>
      <c r="AG24" s="35"/>
      <c r="AH24" s="36"/>
      <c r="AI24" s="42" t="str">
        <f>IF(OR(AND(AC24="",AD24=""),AND(AF24="",AG24=""),AND(AD24="X",AG24="X"),AND(AD24="Q",AG24="Q"),OR(AD24="M",AG24="M")),"",SUM(AC24,AF24))</f>
        <v/>
      </c>
      <c r="AJ24" s="34" t="str">
        <f xml:space="preserve"> IF(AND(OR(AND(AD24="Q",AG24="Q"),AND(AD24="X",AG24="X")),SUM(AC24,AF24)=0,ISNUMBER(AI24)),"",IF(OR(AD24="M",AG24="M"),"M",IF(AND(AD24=AG24,OR(AD24="X",AD24="W",AD24="Q",AD24="U",AD24="Z")),UPPER( AD24),"")))</f>
        <v/>
      </c>
      <c r="AK24" s="33"/>
      <c r="AL24" s="150"/>
      <c r="AY24" s="1"/>
      <c r="AZ24" s="1"/>
      <c r="BA24" s="1"/>
      <c r="BB24" s="1"/>
      <c r="BC24" s="1"/>
      <c r="BD24" s="1"/>
      <c r="BE24" s="1"/>
      <c r="BF24" s="1"/>
      <c r="BG24" s="1"/>
      <c r="BH24" s="1"/>
      <c r="BI24" s="1"/>
      <c r="BJ24" s="1"/>
      <c r="BK24" s="1"/>
      <c r="BL24" s="1"/>
      <c r="BM24" s="1"/>
    </row>
    <row r="25" spans="3:65" ht="21" customHeight="1" x14ac:dyDescent="0.25">
      <c r="C25" s="150"/>
      <c r="D25" s="382"/>
      <c r="E25" s="383"/>
      <c r="F25" s="198" t="s">
        <v>708</v>
      </c>
      <c r="G25" s="164" t="s">
        <v>10</v>
      </c>
      <c r="H25" s="164" t="s">
        <v>10</v>
      </c>
      <c r="I25" s="164" t="s">
        <v>516</v>
      </c>
      <c r="J25" s="164" t="s">
        <v>10</v>
      </c>
      <c r="K25" s="164" t="s">
        <v>10</v>
      </c>
      <c r="L25" s="164" t="s">
        <v>10</v>
      </c>
      <c r="M25" s="255" t="s">
        <v>10</v>
      </c>
      <c r="N25" s="255" t="s">
        <v>10</v>
      </c>
      <c r="O25" s="255" t="s">
        <v>10</v>
      </c>
      <c r="P25" s="255" t="s">
        <v>10</v>
      </c>
      <c r="Q25" s="255" t="s">
        <v>10</v>
      </c>
      <c r="R25" s="255" t="s">
        <v>218</v>
      </c>
      <c r="S25" s="265" t="s">
        <v>530</v>
      </c>
      <c r="T25" s="41"/>
      <c r="U25" s="35"/>
      <c r="V25" s="36"/>
      <c r="W25" s="41"/>
      <c r="X25" s="35"/>
      <c r="Y25" s="36"/>
      <c r="Z25" s="42" t="str">
        <f>IF(OR(AND(T25="",U25=""),AND(W25="",X25=""),AND(U25="X",X25="X"),AND(U25="Q",X25="Q"),OR(U25="M",X25="M")),"",SUM(T25,W25))</f>
        <v/>
      </c>
      <c r="AA25" s="34" t="str">
        <f xml:space="preserve"> IF(AND(OR(AND(U25="Q",X25="Q"),AND(U25="X",X25="X")),SUM(T25,W25)=0,ISNUMBER(Z25)),"",IF(OR(U25="M",X25="M"),"M",IF(AND(U25=X25,OR(U25="X",U25="W",U25="Q",U25="U",U25="Z")),UPPER( U25),"")))</f>
        <v/>
      </c>
      <c r="AB25" s="33"/>
      <c r="AC25" s="41"/>
      <c r="AD25" s="35"/>
      <c r="AE25" s="36"/>
      <c r="AF25" s="41"/>
      <c r="AG25" s="35"/>
      <c r="AH25" s="36"/>
      <c r="AI25" s="42" t="str">
        <f>IF(OR(AND(AC25="",AD25=""),AND(AF25="",AG25=""),AND(AD25="X",AG25="X"),AND(AD25="Q",AG25="Q"),OR(AD25="M",AG25="M")),"",SUM(AC25,AF25))</f>
        <v/>
      </c>
      <c r="AJ25" s="34" t="str">
        <f xml:space="preserve"> IF(AND(OR(AND(AD25="Q",AG25="Q"),AND(AD25="X",AG25="X")),SUM(AC25,AF25)=0,ISNUMBER(AI25)),"",IF(OR(AD25="M",AG25="M"),"M",IF(AND(AD25=AG25,OR(AD25="X",AD25="W",AD25="Q",AD25="U",AD25="Z")),UPPER( AD25),"")))</f>
        <v/>
      </c>
      <c r="AK25" s="33"/>
      <c r="AL25" s="150"/>
      <c r="AY25" s="1"/>
      <c r="AZ25" s="1"/>
      <c r="BA25" s="1"/>
      <c r="BB25" s="1"/>
      <c r="BC25" s="1"/>
      <c r="BD25" s="1"/>
      <c r="BE25" s="1"/>
      <c r="BF25" s="1"/>
      <c r="BG25" s="1"/>
      <c r="BH25" s="1"/>
      <c r="BI25" s="1"/>
      <c r="BJ25" s="1"/>
      <c r="BK25" s="1"/>
      <c r="BL25" s="1"/>
      <c r="BM25" s="1"/>
    </row>
    <row r="26" spans="3:65" ht="21" customHeight="1" x14ac:dyDescent="0.25">
      <c r="C26" s="150"/>
      <c r="D26" s="382"/>
      <c r="E26" s="383"/>
      <c r="F26" s="198" t="s">
        <v>1825</v>
      </c>
      <c r="G26" s="164" t="s">
        <v>10</v>
      </c>
      <c r="H26" s="164" t="s">
        <v>10</v>
      </c>
      <c r="I26" s="164" t="s">
        <v>517</v>
      </c>
      <c r="J26" s="164" t="s">
        <v>10</v>
      </c>
      <c r="K26" s="164" t="s">
        <v>10</v>
      </c>
      <c r="L26" s="164" t="s">
        <v>10</v>
      </c>
      <c r="M26" s="255" t="s">
        <v>10</v>
      </c>
      <c r="N26" s="255" t="s">
        <v>10</v>
      </c>
      <c r="O26" s="255" t="s">
        <v>10</v>
      </c>
      <c r="P26" s="255" t="s">
        <v>10</v>
      </c>
      <c r="Q26" s="255" t="s">
        <v>10</v>
      </c>
      <c r="R26" s="255" t="s">
        <v>218</v>
      </c>
      <c r="S26" s="265" t="s">
        <v>530</v>
      </c>
      <c r="T26" s="41"/>
      <c r="U26" s="35"/>
      <c r="V26" s="36"/>
      <c r="W26" s="41"/>
      <c r="X26" s="35"/>
      <c r="Y26" s="36"/>
      <c r="Z26" s="42" t="str">
        <f>IF(OR(AND(T26="",U26=""),AND(W26="",X26=""),AND(U26="X",X26="X"),AND(U26="Q",X26="Q"),OR(U26="M",X26="M")),"",SUM(T26,W26))</f>
        <v/>
      </c>
      <c r="AA26" s="34" t="str">
        <f xml:space="preserve"> IF(AND(OR(AND(U26="Q",X26="Q"),AND(U26="X",X26="X")),SUM(T26,W26)=0,ISNUMBER(Z26)),"",IF(OR(U26="M",X26="M"),"M",IF(AND(U26=X26,OR(U26="X",U26="W",U26="Q",U26="U",U26="Z")),UPPER( U26),"")))</f>
        <v/>
      </c>
      <c r="AB26" s="33"/>
      <c r="AC26" s="41"/>
      <c r="AD26" s="35"/>
      <c r="AE26" s="36"/>
      <c r="AF26" s="41"/>
      <c r="AG26" s="35"/>
      <c r="AH26" s="36"/>
      <c r="AI26" s="42" t="str">
        <f>IF(OR(AND(AC26="",AD26=""),AND(AF26="",AG26=""),AND(AD26="X",AG26="X"),AND(AD26="Q",AG26="Q"),OR(AD26="M",AG26="M")),"",SUM(AC26,AF26))</f>
        <v/>
      </c>
      <c r="AJ26" s="34" t="str">
        <f xml:space="preserve"> IF(AND(OR(AND(AD26="Q",AG26="Q"),AND(AD26="X",AG26="X")),SUM(AC26,AF26)=0,ISNUMBER(AI26)),"",IF(OR(AD26="M",AG26="M"),"M",IF(AND(AD26=AG26,OR(AD26="X",AD26="W",AD26="Q",AD26="U",AD26="Z")),UPPER( AD26),"")))</f>
        <v/>
      </c>
      <c r="AK26" s="33"/>
      <c r="AL26" s="150"/>
      <c r="AY26" s="1"/>
      <c r="AZ26" s="1"/>
      <c r="BA26" s="1"/>
      <c r="BB26" s="1"/>
      <c r="BC26" s="1"/>
      <c r="BD26" s="1"/>
      <c r="BE26" s="1"/>
      <c r="BF26" s="1"/>
      <c r="BG26" s="1"/>
      <c r="BH26" s="1"/>
      <c r="BI26" s="1"/>
      <c r="BJ26" s="1"/>
      <c r="BK26" s="1"/>
      <c r="BL26" s="1"/>
      <c r="BM26" s="1"/>
    </row>
    <row r="27" spans="3:65" ht="21" customHeight="1" x14ac:dyDescent="0.25">
      <c r="C27" s="150"/>
      <c r="D27" s="382"/>
      <c r="E27" s="383"/>
      <c r="F27" s="198" t="s">
        <v>671</v>
      </c>
      <c r="G27" s="164" t="s">
        <v>10</v>
      </c>
      <c r="H27" s="164" t="s">
        <v>10</v>
      </c>
      <c r="I27" s="164" t="s">
        <v>518</v>
      </c>
      <c r="J27" s="164" t="s">
        <v>10</v>
      </c>
      <c r="K27" s="164" t="s">
        <v>10</v>
      </c>
      <c r="L27" s="164" t="s">
        <v>10</v>
      </c>
      <c r="M27" s="255" t="s">
        <v>10</v>
      </c>
      <c r="N27" s="255" t="s">
        <v>10</v>
      </c>
      <c r="O27" s="255" t="s">
        <v>10</v>
      </c>
      <c r="P27" s="255" t="s">
        <v>10</v>
      </c>
      <c r="Q27" s="255" t="s">
        <v>10</v>
      </c>
      <c r="R27" s="255" t="s">
        <v>218</v>
      </c>
      <c r="S27" s="265" t="s">
        <v>530</v>
      </c>
      <c r="T27" s="41"/>
      <c r="U27" s="35"/>
      <c r="V27" s="36"/>
      <c r="W27" s="41"/>
      <c r="X27" s="35"/>
      <c r="Y27" s="36"/>
      <c r="Z27" s="42" t="str">
        <f>IF(OR(AND(T27="",U27=""),AND(W27="",X27=""),AND(U27="X",X27="X"),AND(U27="Q",X27="Q"),OR(U27="M",X27="M")),"",SUM(T27,W27))</f>
        <v/>
      </c>
      <c r="AA27" s="34" t="str">
        <f xml:space="preserve"> IF(AND(OR(AND(U27="Q",X27="Q"),AND(U27="X",X27="X")),SUM(T27,W27)=0,ISNUMBER(Z27)),"",IF(OR(U27="M",X27="M"),"M",IF(AND(U27=X27,OR(U27="X",U27="W",U27="Q",U27="U",U27="Z")),UPPER( U27),"")))</f>
        <v/>
      </c>
      <c r="AB27" s="33"/>
      <c r="AC27" s="41"/>
      <c r="AD27" s="35"/>
      <c r="AE27" s="36"/>
      <c r="AF27" s="41"/>
      <c r="AG27" s="35"/>
      <c r="AH27" s="36"/>
      <c r="AI27" s="42" t="str">
        <f>IF(OR(AND(AC27="",AD27=""),AND(AF27="",AG27=""),AND(AD27="X",AG27="X"),AND(AD27="Q",AG27="Q"),OR(AD27="M",AG27="M")),"",SUM(AC27,AF27))</f>
        <v/>
      </c>
      <c r="AJ27" s="34" t="str">
        <f xml:space="preserve"> IF(AND(OR(AND(AD27="Q",AG27="Q"),AND(AD27="X",AG27="X")),SUM(AC27,AF27)=0,ISNUMBER(AI27)),"",IF(OR(AD27="M",AG27="M"),"M",IF(AND(AD27=AG27,OR(AD27="X",AD27="W",AD27="Q",AD27="U",AD27="Z")),UPPER( AD27),"")))</f>
        <v/>
      </c>
      <c r="AK27" s="33"/>
      <c r="AL27" s="150"/>
      <c r="AY27" s="1"/>
      <c r="AZ27" s="1"/>
      <c r="BA27" s="1"/>
      <c r="BB27" s="1"/>
      <c r="BC27" s="1"/>
      <c r="BD27" s="1"/>
      <c r="BE27" s="1"/>
      <c r="BF27" s="1"/>
      <c r="BG27" s="1"/>
      <c r="BH27" s="1"/>
      <c r="BI27" s="1"/>
      <c r="BJ27" s="1"/>
      <c r="BK27" s="1"/>
      <c r="BL27" s="1"/>
      <c r="BM27" s="1"/>
    </row>
    <row r="28" spans="3:65" ht="21" customHeight="1" x14ac:dyDescent="0.25">
      <c r="C28" s="150"/>
      <c r="D28" s="382"/>
      <c r="E28" s="383"/>
      <c r="F28" s="198" t="s">
        <v>707</v>
      </c>
      <c r="G28" s="164" t="s">
        <v>10</v>
      </c>
      <c r="H28" s="164" t="s">
        <v>10</v>
      </c>
      <c r="I28" s="164" t="s">
        <v>8</v>
      </c>
      <c r="J28" s="164" t="s">
        <v>10</v>
      </c>
      <c r="K28" s="164" t="s">
        <v>10</v>
      </c>
      <c r="L28" s="164" t="s">
        <v>10</v>
      </c>
      <c r="M28" s="255" t="s">
        <v>10</v>
      </c>
      <c r="N28" s="255" t="s">
        <v>10</v>
      </c>
      <c r="O28" s="255" t="s">
        <v>10</v>
      </c>
      <c r="P28" s="255" t="s">
        <v>10</v>
      </c>
      <c r="Q28" s="255" t="s">
        <v>10</v>
      </c>
      <c r="R28" s="255" t="s">
        <v>218</v>
      </c>
      <c r="S28" s="265" t="s">
        <v>530</v>
      </c>
      <c r="T28" s="41"/>
      <c r="U28" s="35"/>
      <c r="V28" s="36"/>
      <c r="W28" s="41"/>
      <c r="X28" s="35"/>
      <c r="Y28" s="36"/>
      <c r="Z28" s="42" t="str">
        <f>IF(OR(AND(T28="",U28=""),AND(W28="",X28=""),AND(U28="X",X28="X"),AND(U28="Q",X28="Q"),OR(U28="M",X28="M")),"",SUM(T28,W28))</f>
        <v/>
      </c>
      <c r="AA28" s="34" t="str">
        <f xml:space="preserve"> IF(AND(OR(AND(U28="Q",X28="Q"),AND(U28="X",X28="X")),SUM(T28,W28)=0,ISNUMBER(Z28)),"",IF(OR(U28="M",X28="M"),"M",IF(AND(U28=X28,OR(U28="X",U28="W",U28="Q",U28="U",U28="Z")),UPPER( U28),"")))</f>
        <v/>
      </c>
      <c r="AB28" s="33"/>
      <c r="AC28" s="41"/>
      <c r="AD28" s="35"/>
      <c r="AE28" s="36"/>
      <c r="AF28" s="41"/>
      <c r="AG28" s="35"/>
      <c r="AH28" s="36"/>
      <c r="AI28" s="42" t="str">
        <f>IF(OR(AND(AC28="",AD28=""),AND(AF28="",AG28=""),AND(AD28="X",AG28="X"),AND(AD28="Q",AG28="Q"),OR(AD28="M",AG28="M")),"",SUM(AC28,AF28))</f>
        <v/>
      </c>
      <c r="AJ28" s="34" t="str">
        <f xml:space="preserve"> IF(AND(OR(AND(AD28="Q",AG28="Q"),AND(AD28="X",AG28="X")),SUM(AC28,AF28)=0,ISNUMBER(AI28)),"",IF(OR(AD28="M",AG28="M"),"M",IF(AND(AD28=AG28,OR(AD28="X",AD28="W",AD28="Q",AD28="U",AD28="Z")),UPPER( AD28),"")))</f>
        <v/>
      </c>
      <c r="AK28" s="33"/>
      <c r="AL28" s="150"/>
      <c r="AY28" s="1"/>
      <c r="AZ28" s="1"/>
      <c r="BA28" s="1"/>
      <c r="BB28" s="1"/>
      <c r="BC28" s="1"/>
      <c r="BD28" s="1"/>
      <c r="BE28" s="1"/>
      <c r="BF28" s="1"/>
      <c r="BG28" s="1"/>
      <c r="BH28" s="1"/>
      <c r="BI28" s="1"/>
      <c r="BJ28" s="1"/>
      <c r="BK28" s="1"/>
      <c r="BL28" s="1"/>
      <c r="BM28" s="1"/>
    </row>
    <row r="29" spans="3:65" ht="21" customHeight="1" x14ac:dyDescent="0.25">
      <c r="C29" s="150"/>
      <c r="D29" s="384"/>
      <c r="E29" s="385"/>
      <c r="F29" s="199" t="s">
        <v>366</v>
      </c>
      <c r="G29" s="164" t="s">
        <v>10</v>
      </c>
      <c r="H29" s="164" t="s">
        <v>10</v>
      </c>
      <c r="I29" s="164" t="s">
        <v>10</v>
      </c>
      <c r="J29" s="164" t="s">
        <v>10</v>
      </c>
      <c r="K29" s="164" t="s">
        <v>10</v>
      </c>
      <c r="L29" s="164" t="s">
        <v>10</v>
      </c>
      <c r="M29" s="255" t="s">
        <v>10</v>
      </c>
      <c r="N29" s="255" t="s">
        <v>10</v>
      </c>
      <c r="O29" s="255" t="s">
        <v>10</v>
      </c>
      <c r="P29" s="255" t="s">
        <v>10</v>
      </c>
      <c r="Q29" s="255" t="s">
        <v>10</v>
      </c>
      <c r="R29" s="255" t="s">
        <v>218</v>
      </c>
      <c r="S29" s="265" t="s">
        <v>530</v>
      </c>
      <c r="T29" s="42" t="str">
        <f>IF(OR(SUMPRODUCT(--(T24:T28=""),--(U24:U28=""))&gt;0,COUNTIF(U24:U28,"X")=5,COUNTIF(U24:U28,"Q")=5,COUNTIF(U24:U28,"M")&gt;0),"",SUM(T24:T28))</f>
        <v/>
      </c>
      <c r="U29" s="34" t="str">
        <f>IF(AND(OR(COUNTIF(U24:U28,"Q")=5,COUNTIF(U24:U28,"X")=5),SUM(T24:T28)=0,ISNUMBER(T29)),"",IF(COUNTIF(U24:U28,"m")&gt;0,"m",IF(AND(COUNTIF(U24:U28,U24)=5,OR(U24="X",U24="W",U24="Q",U24="U",U24="Z")),UPPER(U24),"")))</f>
        <v/>
      </c>
      <c r="V29" s="33"/>
      <c r="W29" s="42" t="str">
        <f>IF(OR(SUMPRODUCT(--(W24:W28=""),--(X24:X28=""))&gt;0,COUNTIF(X24:X28,"X")=5,COUNTIF(X24:X28,"Q")=5,COUNTIF(X24:X28,"M")&gt;0),"",SUM(W24:W28))</f>
        <v/>
      </c>
      <c r="X29" s="34" t="str">
        <f>IF(AND(OR(COUNTIF(X24:X28,"Q")=5,COUNTIF(X24:X28,"X")=5),SUM(W24:W28)=0,ISNUMBER(W29)),"",IF(COUNTIF(X24:X28,"m")&gt;0,"m",IF(AND(COUNTIF(X24:X28,X24)=5,OR(X24="X",X24="W",X24="Q",X24="U",X24="Z")),UPPER(X24),"")))</f>
        <v/>
      </c>
      <c r="Y29" s="33"/>
      <c r="Z29" s="42" t="str">
        <f>IF(OR(SUMPRODUCT(--(Z24:Z28=""),--(AA24:AA28=""))&gt;0,COUNTIF(AA24:AA28,"X")=5,COUNTIF(AA24:AA28,"Q")=5,COUNTIF(AA24:AA28,"M")&gt;0),"",SUM(Z24:Z28))</f>
        <v/>
      </c>
      <c r="AA29" s="34" t="str">
        <f>IF(AND(OR(COUNTIF(AA24:AA28,"Q")=5,COUNTIF(AA24:AA28,"X")=5),SUM(Z24:Z28)=0,ISNUMBER(Z29)),"",IF(COUNTIF(AA24:AA28,"m")&gt;0,"m",IF(AND(COUNTIF(AA24:AA28,AA24)=5,OR(AA24="X",AA24="W",AA24="Q",AA24="U",AA24="Z")),UPPER(AA24),"")))</f>
        <v/>
      </c>
      <c r="AB29" s="33"/>
      <c r="AC29" s="42" t="str">
        <f>IF(OR(SUMPRODUCT(--(AC24:AC28=""),--(AD24:AD28=""))&gt;0,COUNTIF(AD24:AD28,"X")=5,COUNTIF(AD24:AD28,"Q")=5,COUNTIF(AD24:AD28,"M")&gt;0),"",SUM(AC24:AC28))</f>
        <v/>
      </c>
      <c r="AD29" s="34" t="str">
        <f>IF(AND(OR(COUNTIF(AD24:AD28,"Q")=5,COUNTIF(AD24:AD28,"X")=5),SUM(AC24:AC28)=0,ISNUMBER(AC29)),"",IF(COUNTIF(AD24:AD28,"m")&gt;0,"m",IF(AND(COUNTIF(AD24:AD28,AD24)=5,OR(AD24="X",AD24="W",AD24="Q",AD24="U",AD24="Z")),UPPER(AD24),"")))</f>
        <v/>
      </c>
      <c r="AE29" s="33"/>
      <c r="AF29" s="42" t="str">
        <f>IF(OR(SUMPRODUCT(--(AF24:AF28=""),--(AG24:AG28=""))&gt;0,COUNTIF(AG24:AG28,"X")=5,COUNTIF(AG24:AG28,"Q")=5,COUNTIF(AG24:AG28,"M")&gt;0),"",SUM(AF24:AF28))</f>
        <v/>
      </c>
      <c r="AG29" s="34" t="str">
        <f>IF(AND(OR(COUNTIF(AG24:AG28,"Q")=5,COUNTIF(AG24:AG28,"X")=5),SUM(AF24:AF28)=0,ISNUMBER(AF29)),"",IF(COUNTIF(AG24:AG28,"m")&gt;0,"m",IF(AND(COUNTIF(AG24:AG28,AG24)=5,OR(AG24="X",AG24="W",AG24="Q",AG24="U",AG24="Z")),UPPER(AG24),"")))</f>
        <v/>
      </c>
      <c r="AH29" s="33"/>
      <c r="AI29" s="42" t="str">
        <f>IF(OR(SUMPRODUCT(--(AI24:AI28=""),--(AJ24:AJ28=""))&gt;0,COUNTIF(AJ24:AJ28,"X")=5,COUNTIF(AJ24:AJ28,"Q")=5,COUNTIF(AJ24:AJ28,"M")&gt;0),"",SUM(AI24:AI28))</f>
        <v/>
      </c>
      <c r="AJ29" s="34" t="str">
        <f>IF(AND(OR(COUNTIF(AJ24:AJ28,"Q")=5,COUNTIF(AJ24:AJ28,"X")=5),SUM(AI24:AI28)=0,ISNUMBER(AI29)),"",IF(COUNTIF(AJ24:AJ28,"m")&gt;0,"m",IF(AND(COUNTIF(AJ24:AJ28,AJ24)=5,OR(AJ24="X",AJ24="W",AJ24="Q",AJ24="U",AJ24="Z")),UPPER(AJ24),"")))</f>
        <v/>
      </c>
      <c r="AK29" s="33"/>
      <c r="AL29" s="150"/>
      <c r="AY29" s="1"/>
      <c r="AZ29" s="1"/>
      <c r="BA29" s="1"/>
      <c r="BB29" s="1"/>
      <c r="BC29" s="1"/>
      <c r="BD29" s="1"/>
      <c r="BE29" s="1"/>
      <c r="BF29" s="1"/>
      <c r="BG29" s="1"/>
      <c r="BH29" s="1"/>
      <c r="BI29" s="1"/>
      <c r="BJ29" s="1"/>
      <c r="BK29" s="1"/>
      <c r="BL29" s="1"/>
      <c r="BM29" s="1"/>
    </row>
    <row r="30" spans="3:65" ht="21" x14ac:dyDescent="0.25">
      <c r="C30" s="150"/>
      <c r="D30" s="179"/>
      <c r="E30" s="179"/>
      <c r="F30" s="191"/>
      <c r="G30" s="180"/>
      <c r="H30" s="180"/>
      <c r="I30" s="180"/>
      <c r="J30" s="180"/>
      <c r="K30" s="180"/>
      <c r="L30" s="180"/>
      <c r="M30" s="180"/>
      <c r="N30" s="180"/>
      <c r="O30" s="180"/>
      <c r="P30" s="180"/>
      <c r="Q30" s="180"/>
      <c r="R30" s="180"/>
      <c r="S30" s="181"/>
      <c r="T30" s="179"/>
      <c r="U30" s="179"/>
      <c r="V30" s="179"/>
      <c r="W30" s="179"/>
      <c r="X30" s="179"/>
      <c r="Y30" s="179"/>
      <c r="Z30" s="179"/>
      <c r="AA30" s="179"/>
      <c r="AB30" s="179"/>
      <c r="AC30" s="179"/>
      <c r="AD30" s="179"/>
      <c r="AE30" s="179"/>
      <c r="AF30" s="179"/>
      <c r="AG30" s="179"/>
      <c r="AH30" s="179"/>
      <c r="AI30" s="179"/>
      <c r="AJ30" s="179"/>
      <c r="AK30" s="179"/>
      <c r="AL30" s="150"/>
    </row>
    <row r="31" spans="3:65" ht="21" hidden="1" x14ac:dyDescent="0.25">
      <c r="C31" s="150"/>
      <c r="D31" s="179"/>
      <c r="E31" s="179"/>
      <c r="F31" s="191"/>
      <c r="G31" s="180"/>
      <c r="H31" s="180"/>
      <c r="I31" s="180"/>
      <c r="J31" s="180"/>
      <c r="K31" s="180"/>
      <c r="L31" s="180"/>
      <c r="M31" s="180"/>
      <c r="N31" s="180"/>
      <c r="O31" s="180"/>
      <c r="P31" s="180"/>
      <c r="Q31" s="180"/>
      <c r="R31" s="180"/>
      <c r="S31" s="181"/>
      <c r="T31" s="179"/>
      <c r="U31" s="179"/>
      <c r="V31" s="179"/>
      <c r="W31" s="179"/>
      <c r="X31" s="179"/>
      <c r="Y31" s="179"/>
      <c r="Z31" s="179"/>
      <c r="AA31" s="179"/>
      <c r="AB31" s="179"/>
      <c r="AC31" s="179"/>
      <c r="AD31" s="179"/>
      <c r="AE31" s="179"/>
      <c r="AF31" s="179"/>
      <c r="AG31" s="179"/>
      <c r="AH31" s="179"/>
      <c r="AI31" s="179"/>
      <c r="AJ31" s="179"/>
      <c r="AK31" s="179"/>
      <c r="AL31" s="150"/>
    </row>
    <row r="32" spans="3:65" ht="21" hidden="1" x14ac:dyDescent="0.25">
      <c r="C32" s="150"/>
      <c r="D32" s="179"/>
      <c r="E32" s="179"/>
      <c r="F32" s="191"/>
      <c r="G32" s="180"/>
      <c r="H32" s="180"/>
      <c r="I32" s="180"/>
      <c r="J32" s="180"/>
      <c r="K32" s="180"/>
      <c r="L32" s="180"/>
      <c r="M32" s="180"/>
      <c r="N32" s="180"/>
      <c r="O32" s="180"/>
      <c r="P32" s="180"/>
      <c r="Q32" s="180"/>
      <c r="R32" s="180"/>
      <c r="S32" s="181"/>
      <c r="T32" s="179"/>
      <c r="U32" s="179"/>
      <c r="V32" s="179"/>
      <c r="W32" s="179"/>
      <c r="X32" s="179"/>
      <c r="Y32" s="179"/>
      <c r="Z32" s="179"/>
      <c r="AA32" s="179"/>
      <c r="AB32" s="179"/>
      <c r="AC32" s="179"/>
      <c r="AD32" s="179"/>
      <c r="AE32" s="179"/>
      <c r="AF32" s="179"/>
      <c r="AG32" s="179"/>
      <c r="AH32" s="179"/>
      <c r="AI32" s="179"/>
      <c r="AJ32" s="179"/>
      <c r="AK32" s="179"/>
      <c r="AL32" s="150"/>
    </row>
    <row r="33" spans="20:37" hidden="1" x14ac:dyDescent="0.25"/>
    <row r="34" spans="20:37" hidden="1" x14ac:dyDescent="0.25"/>
    <row r="35" spans="20:37" hidden="1" x14ac:dyDescent="0.25"/>
    <row r="36" spans="20:37" hidden="1" x14ac:dyDescent="0.25"/>
    <row r="37" spans="20:37" hidden="1" x14ac:dyDescent="0.25"/>
    <row r="38" spans="20:37" hidden="1" x14ac:dyDescent="0.25"/>
    <row r="39" spans="20:37" hidden="1" x14ac:dyDescent="0.25">
      <c r="T39" s="148">
        <f>SUMPRODUCT(--(T13:T29=0),--(T13:T29&lt;&gt;""),--(U13:U29="Z"))+SUMPRODUCT(--(T13:T29=0),--(T13:T29&lt;&gt;""),--(U13:U29=""))+SUMPRODUCT(--(T13:T29&gt;0),--(U13:U29="W"))+SUMPRODUCT(--(T13:T29&gt;0),--(U13:U29="U"))+SUMPRODUCT(--(T13:T29&gt;0), --(T13:T29&lt;&gt;""),--(U13:U29=""))+SUMPRODUCT(--(T13:T29=""),--(U13:U29="Z"))</f>
        <v>0</v>
      </c>
      <c r="U39" s="148"/>
      <c r="V39" s="148"/>
      <c r="W39" s="148">
        <f t="shared" ref="W39" si="0">SUMPRODUCT(--(W13:W29=0),--(W13:W29&lt;&gt;""),--(X13:X29="Z"))+SUMPRODUCT(--(W13:W29=0),--(W13:W29&lt;&gt;""),--(X13:X29=""))+SUMPRODUCT(--(W13:W29&gt;0),--(X13:X29="W"))+SUMPRODUCT(--(W13:W29&gt;0),--(X13:X29="U"))+SUMPRODUCT(--(W13:W29&gt;0), --(W13:W29&lt;&gt;""),--(X13:X29=""))+SUMPRODUCT(--(W13:W29=""),--(X13:X29="Z"))</f>
        <v>0</v>
      </c>
      <c r="X39" s="148"/>
      <c r="Y39" s="148"/>
      <c r="Z39" s="148">
        <f t="shared" ref="Z39" si="1">SUMPRODUCT(--(Z13:Z29=0),--(Z13:Z29&lt;&gt;""),--(AA13:AA29="Z"))+SUMPRODUCT(--(Z13:Z29=0),--(Z13:Z29&lt;&gt;""),--(AA13:AA29=""))+SUMPRODUCT(--(Z13:Z29&gt;0),--(AA13:AA29="W"))+SUMPRODUCT(--(Z13:Z29&gt;0),--(AA13:AA29="U"))+SUMPRODUCT(--(Z13:Z29&gt;0), --(Z13:Z29&lt;&gt;""),--(AA13:AA29=""))+SUMPRODUCT(--(Z13:Z29=""),--(AA13:AA29="Z"))</f>
        <v>0</v>
      </c>
      <c r="AA39" s="148"/>
      <c r="AB39" s="148"/>
      <c r="AC39" s="148">
        <f t="shared" ref="AC39" si="2">SUMPRODUCT(--(AC13:AC29=0),--(AC13:AC29&lt;&gt;""),--(AD13:AD29="Z"))+SUMPRODUCT(--(AC13:AC29=0),--(AC13:AC29&lt;&gt;""),--(AD13:AD29=""))+SUMPRODUCT(--(AC13:AC29&gt;0),--(AD13:AD29="W"))+SUMPRODUCT(--(AC13:AC29&gt;0),--(AD13:AD29="U"))+SUMPRODUCT(--(AC13:AC29&gt;0), --(AC13:AC29&lt;&gt;""),--(AD13:AD29=""))+SUMPRODUCT(--(AC13:AC29=""),--(AD13:AD29="Z"))</f>
        <v>0</v>
      </c>
      <c r="AD39" s="148"/>
      <c r="AE39" s="148"/>
      <c r="AF39" s="148">
        <f t="shared" ref="AF39" si="3">SUMPRODUCT(--(AF13:AF29=0),--(AF13:AF29&lt;&gt;""),--(AG13:AG29="Z"))+SUMPRODUCT(--(AF13:AF29=0),--(AF13:AF29&lt;&gt;""),--(AG13:AG29=""))+SUMPRODUCT(--(AF13:AF29&gt;0),--(AG13:AG29="W"))+SUMPRODUCT(--(AF13:AF29&gt;0),--(AG13:AG29="U"))+SUMPRODUCT(--(AF13:AF29&gt;0), --(AF13:AF29&lt;&gt;""),--(AG13:AG29=""))+SUMPRODUCT(--(AF13:AF29=""),--(AG13:AG29="Z"))</f>
        <v>0</v>
      </c>
      <c r="AG39" s="148"/>
      <c r="AH39" s="148"/>
      <c r="AI39" s="148">
        <f t="shared" ref="AI39" si="4">SUMPRODUCT(--(AI13:AI29=0),--(AI13:AI29&lt;&gt;""),--(AJ13:AJ29="Z"))+SUMPRODUCT(--(AI13:AI29=0),--(AI13:AI29&lt;&gt;""),--(AJ13:AJ29=""))+SUMPRODUCT(--(AI13:AI29&gt;0),--(AJ13:AJ29="W"))+SUMPRODUCT(--(AI13:AI29&gt;0),--(AJ13:AJ29="U"))+SUMPRODUCT(--(AI13:AI29&gt;0), --(AI13:AI29&lt;&gt;""),--(AJ13:AJ29=""))+SUMPRODUCT(--(AI13:AI29=""),--(AJ13:AJ29="Z"))</f>
        <v>0</v>
      </c>
      <c r="AJ39" s="148"/>
      <c r="AK39" s="148"/>
    </row>
  </sheetData>
  <sheetProtection algorithmName="SHA-512" hashValue="UDP9u2qYlePf0vq4uxnbkeOjrau96xZ5BTVwGJUzystB4J/7IOplxXYUXQ8bhwauPgNqg/YLi4Kz8AnjyJQyqw==" saltValue="+0cHRiJWzD6gnzl0/486dA==" spinCount="100000" sheet="1" objects="1" scenarios="1" formatCells="0" formatColumns="0" formatRows="0" sort="0" autoFilter="0"/>
  <mergeCells count="12">
    <mergeCell ref="D24:E29"/>
    <mergeCell ref="T6:V6"/>
    <mergeCell ref="W6:Y6"/>
    <mergeCell ref="Z6:AB6"/>
    <mergeCell ref="AC6:AE6"/>
    <mergeCell ref="D5:F6"/>
    <mergeCell ref="T5:AB5"/>
    <mergeCell ref="AC5:AK5"/>
    <mergeCell ref="AI6:AK6"/>
    <mergeCell ref="D13:E16"/>
    <mergeCell ref="D18:E22"/>
    <mergeCell ref="AF6:AH6"/>
  </mergeCells>
  <conditionalFormatting sqref="T13:T16 T18:T22 T24:T29 W13:W16 W18:W22 W24:W29 Z13:Z16 Z18:Z22 Z24:Z29 AC13:AC16 AC18:AC22 AC24:AC29 AF13:AF16 AF18:AF22 AF24:AF29 AI13:AI16 AI18:AI22 AI24:AI29">
    <cfRule type="expression" dxfId="252" priority="3">
      <formula>OR(AND(T13=0,T13&lt;&gt;"",U13&lt;&gt;"Z",U13&lt;&gt;""),AND(T13&gt;0,T13&lt;&gt;"",AND(U13&lt;&gt;"W",U13&lt;&gt;"U"),U13&lt;&gt;""),AND(T13="",OR(U13="W",U13="U")))</formula>
    </cfRule>
  </conditionalFormatting>
  <conditionalFormatting sqref="U13:U16 U18:U22 U24:U29 X13:X16 X18:X22 X24:X29 AA13:AA16 AA18:AA22 AA24:AA29 AD13:AD16 AD18:AD22 AD24:AD29 AG13:AG16 AG18:AG22 AG24:AG29 AJ13:AJ16 AJ18:AJ22 AJ24:AJ29">
    <cfRule type="expression" dxfId="251" priority="2">
      <formula>OR(AND(T13=0,T13&lt;&gt;"",U13&lt;&gt;"Z",U13&lt;&gt;""),AND(T13&gt;0,T13&lt;&gt;"",AND(U13&lt;&gt;"W",U13&lt;&gt;"U"),U13&lt;&gt;""),AND(T13="",OR(U13="W",U13="U")))</formula>
    </cfRule>
  </conditionalFormatting>
  <conditionalFormatting sqref="V13:V16 V18:V22 V24:V29 Y13:Y16 Y18:Y22 Y24:Y29 AB13:AB16 AB18:AB22 AB24:AB29 AE13:AE16 AE18:AE22 AE24:AE29 AH13:AH16 AH18:AH22 AH24:AH29 AK13:AK16 AK18:AK22 AK24:AK29">
    <cfRule type="expression" dxfId="250" priority="1">
      <formula xml:space="preserve"> AND(OR(U13="X",U13="U",U13="W"),V13="")</formula>
    </cfRule>
  </conditionalFormatting>
  <conditionalFormatting sqref="Z16 AI16 T16 W16 AC16 AF16">
    <cfRule type="expression" dxfId="249" priority="4">
      <formula>OR(COUNTIF(U13:U15,"X")=3,COUNTIF(U13:U15,"Q")=3)</formula>
    </cfRule>
    <cfRule type="expression" dxfId="248" priority="5">
      <formula>IF(OR(SUMPRODUCT(--(T13:T15=""),--(U13:U15=""))&gt;0,COUNTIF(U13:U15,"X")=3,COUNTIF(U13:U15,"Q")=3,COUNTIF(U13:U15,"M")&gt;0),"",SUM(T13:T15)) &lt;&gt; T16</formula>
    </cfRule>
  </conditionalFormatting>
  <conditionalFormatting sqref="AA16 AJ16 U16 X16 AD16 AG16">
    <cfRule type="expression" dxfId="247" priority="6">
      <formula>OR(COUNTIF(U13:U15,"X")=3,COUNTIF(U13:U15,"Q")=3)</formula>
    </cfRule>
    <cfRule type="expression" dxfId="246" priority="7">
      <formula>IF(AND(OR(COUNTIF(U13:U15,"Q")=3,COUNTIF(U13:U15,"X")=3),SUM(T13:T15)=0,ISNUMBER(T16)),"",IF(COUNTIF(U13:U15,"M")&gt;0,"M",IF(AND(COUNTIF(U13:U15,U13)=3,OR(U13="X",U13="W",U13="Q",U13="U",U13="Z")),UPPER(U13),""))) &lt;&gt; U16</formula>
    </cfRule>
  </conditionalFormatting>
  <conditionalFormatting sqref="Z22 AI22 T22 W22 AC22 AF22">
    <cfRule type="expression" dxfId="245" priority="8">
      <formula>OR(COUNTIF(U18:U21,"X")=4,COUNTIF(U18:U21,"Q")=4)</formula>
    </cfRule>
    <cfRule type="expression" dxfId="244" priority="9">
      <formula>IF(OR(SUMPRODUCT(--(T18:T21=""),--(U18:U21=""))&gt;0,COUNTIF(U18:U21,"X")=4,COUNTIF(U18:U21,"Q")=4,COUNTIF(U18:U21,"M")&gt;0),"",SUM(T18:T21)) &lt;&gt; T22</formula>
    </cfRule>
  </conditionalFormatting>
  <conditionalFormatting sqref="AA22 AJ22 U22 X22 AD22 AG22">
    <cfRule type="expression" dxfId="243" priority="10">
      <formula>OR(COUNTIF(U18:U21,"X")=4,COUNTIF(U18:U21,"Q")=4)</formula>
    </cfRule>
  </conditionalFormatting>
  <conditionalFormatting sqref="AA22 AJ22 U22 X22 AD22 AG22">
    <cfRule type="expression" dxfId="242" priority="11">
      <formula>IF(AND(OR(COUNTIF(U18:U21,"Q")=4,COUNTIF(U18:U21,"X")=4),SUM(T18:T21)=0,ISNUMBER(T22)),"",IF(COUNTIF(U18:U21,"M")&gt;0,"M",IF(AND(COUNTIF(U18:U21,U18)=4,OR(U18="X",U18="W",U18="Q",U18="U",U18="Z")),UPPER(U18),""))) &lt;&gt; U22</formula>
    </cfRule>
  </conditionalFormatting>
  <conditionalFormatting sqref="Z29 AI29 T29 W29 AC29 AF29">
    <cfRule type="expression" dxfId="241" priority="12">
      <formula>OR(COUNTIF(U24:U28,"X")=5,COUNTIF(U24:U28,"Q")=5)</formula>
    </cfRule>
  </conditionalFormatting>
  <conditionalFormatting sqref="Z29 AI29 T29 W29 AC29 AF29">
    <cfRule type="expression" dxfId="240" priority="13">
      <formula>IF(OR(SUMPRODUCT(--(T24:T28=""),--(U24:U28=""))&gt;0,COUNTIF(U24:U28,"X")=5,COUNTIF(U24:U28,"Q")=5,COUNTIF(U24:U28,"M")&gt;0),"",SUM(T24:T28)) &lt;&gt; T29</formula>
    </cfRule>
  </conditionalFormatting>
  <conditionalFormatting sqref="AA29 AJ29 U29 X29 AD29 AG29">
    <cfRule type="expression" dxfId="239" priority="14">
      <formula>OR(COUNTIF(U24:U28,"X")=5,COUNTIF(U24:U28,"Q")=5)</formula>
    </cfRule>
  </conditionalFormatting>
  <conditionalFormatting sqref="AA29 AJ29 U29 X29 AD29 AG29">
    <cfRule type="expression" dxfId="238" priority="15">
      <formula>IF(AND(OR(COUNTIF(U24:U28,"Q")=5,COUNTIF(U24:U28,"X")=5),SUM(T24:T28)=0,ISNUMBER(T29)),"",IF(COUNTIF(U24:U28,"M")&gt;0,"M",IF(AND(COUNTIF(U24:U28,U24)=5,OR(U24="X",U24="W",U24="Q",U24="U",U24="Z")),UPPER(U24),""))) &lt;&gt; U29</formula>
    </cfRule>
  </conditionalFormatting>
  <conditionalFormatting sqref="Z13:Z15 AI13:AI15 Z18:Z21 AI18:AI21 Z24:Z28 AI24:AI28">
    <cfRule type="expression" dxfId="237" priority="16">
      <formula>OR(AND(U13="X",X13="X"),AND(U13="Q",X13="Q"))</formula>
    </cfRule>
    <cfRule type="expression" dxfId="236" priority="17">
      <formula>IF(OR(AND(T13="",U13=""),AND(W13="",X13=""),AND(U13="X",X13="X"),AND(U13="Q",X13="Q"),OR(U13="M",X13="M")),"",SUM(T13,W13)) &lt;&gt; Z13</formula>
    </cfRule>
  </conditionalFormatting>
  <conditionalFormatting sqref="AA13:AA15 AJ13:AJ15 AA18:AA21 AJ18:AJ21 AA24:AA28 AJ24:AJ28">
    <cfRule type="expression" dxfId="235" priority="18">
      <formula>OR(AND(U13="X",X13="X"),AND(U13="Q",X13="Q"))</formula>
    </cfRule>
    <cfRule type="expression" dxfId="234" priority="19">
      <formula xml:space="preserve"> IF(AND(OR(AND(U13="Q",X13="Q"),AND(U13="X",X13="X")),SUM(T13,W13)=0,ISNUMBER(Z13)),"",IF(OR(U13="M",X13="M"),"M",IF(AND(U13=X13,OR(U13="X",U13="W",U13="Q",U13="U",U13="Z")),UPPER( U13),""))) &lt;&gt; AA13</formula>
    </cfRule>
  </conditionalFormatting>
  <dataValidations count="4">
    <dataValidation allowBlank="1" showInputMessage="1" showErrorMessage="1" sqref="A1:S1048576 T30:T1048576 T1:T12 T17 T23 AI30:AI1048576 W30:W1048576 W1:W12 W17 W23 U30:U1048576 Z30:Z1048576 Z1:Z12 Z17 Z23 X30:X1048576 AC30:AC1048576 AC1:AC12 AC17 AC23 AA30:AA1048576 AF30:AF1048576 AF1:AF12 AF17 AF23 AD30:AD1048576 AG30:AG1048576 AI1:AI12 AI17 AI23 AJ30:AJ1048576 U1:U12 U17 U23 V30:V1048576 X1:X12 X17 X23 Y30:Y1048576 AA1:AA12 AA17 AA23 AB30:AB1048576 AD1:AD12 AD17 AD23 AE30:AE1048576 AG1:AG12 AG17 AG23 AH30:AH1048576 AJ1:AJ12 AJ17 AJ23 V1:V12 V17 V23 Y1:Y12 Y17 Y23 AB1:AB12 AB17 AB23 AE1:AE12 AE17 AE23 AH1:AH12 AH17 AH23 AL1:XFD1048576 AK1:AK12 AK17 AK23 AK30:AK1048576"/>
    <dataValidation type="decimal" operator="greaterThanOrEqual" allowBlank="1" showInputMessage="1" showErrorMessage="1" errorTitle="Entrée non valide" error="Veuillez entrer une valeur numérique" sqref="T13:T16 T18:T22 T24:T29 W13:W16 W18:W22 W24:W29 Z13:Z16 Z18:Z22 Z24:Z29 AC13:AC16 AC18:AC22 AC24:AC29 AF13:AF16 AF18:AF22 AF24:AF29 AI13:AI16 AI18:AI22 AI24:AI29">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16 U18:U22 U24:U29 X13:X16 X18:X22 X24:X29 AA13:AA16 AA18:AA22 AA24:AA29 AD13:AD16 AD18:AD22 AD24:AD29 AG13:AG16 AG18:AG22 AG24:AG29 AJ13:AJ16 AJ18:AJ22 AJ24:AJ29">
      <formula1>"M,Q,U,W,X,Z"</formula1>
    </dataValidation>
    <dataValidation type="textLength" allowBlank="1" showInputMessage="1" showErrorMessage="1" errorTitle="Entrée non valide" error="La longueur du texte devrait être comprise entre 2 et 500 caractères" sqref="V13:V16 V18:V22 V24:V29 Y13:Y16 Y18:Y22 Y24:Y29 AB13:AB16 AB18:AB22 AB24:AB29 AE13:AE16 AE18:AE22 AE24:AE29 AH13:AH16 AH18:AH22 AH24:AH29 AK13:AK16 AK18:AK22 AK24:AK29">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65" orientation="landscape" horizontalDpi="1200" verticalDpi="1200" r:id="rId1"/>
  <headerFooter>
    <oddFooter>&amp;C&amp;P&amp;R&amp;F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34"/>
  <sheetViews>
    <sheetView showGridLines="0" topLeftCell="C1" zoomScaleNormal="100" zoomScalePageLayoutView="85" workbookViewId="0">
      <selection activeCell="C1" sqref="C1"/>
    </sheetView>
  </sheetViews>
  <sheetFormatPr defaultColWidth="16" defaultRowHeight="15" x14ac:dyDescent="0.25"/>
  <cols>
    <col min="1" max="1" width="12.42578125" style="154" hidden="1" customWidth="1"/>
    <col min="2" max="2" width="8.42578125" style="154" hidden="1" customWidth="1"/>
    <col min="3" max="3" width="3.7109375" style="154" customWidth="1"/>
    <col min="4" max="5" width="21.85546875" style="154" customWidth="1"/>
    <col min="6" max="6" width="56" style="193" customWidth="1"/>
    <col min="7" max="18" width="6.7109375" style="182" hidden="1" customWidth="1"/>
    <col min="19" max="19" width="9.5703125" style="183" hidden="1" customWidth="1"/>
    <col min="20" max="20" width="12.7109375" style="154" customWidth="1"/>
    <col min="21" max="21" width="2.7109375" style="154" customWidth="1"/>
    <col min="22" max="22" width="5.7109375" style="154" customWidth="1"/>
    <col min="23" max="23" width="12.7109375" style="154" customWidth="1"/>
    <col min="24" max="24" width="2.7109375" style="154" customWidth="1"/>
    <col min="25" max="25" width="5.7109375" style="154" customWidth="1"/>
    <col min="26" max="26" width="12.7109375" style="154" customWidth="1"/>
    <col min="27" max="27" width="2.7109375" style="154" customWidth="1"/>
    <col min="28" max="28" width="5.7109375" style="154" customWidth="1"/>
    <col min="29" max="29" width="3.7109375" style="154" customWidth="1"/>
    <col min="30" max="16384" width="16" style="154"/>
  </cols>
  <sheetData>
    <row r="1" spans="1:65" ht="34.5" customHeight="1" x14ac:dyDescent="0.25">
      <c r="A1" s="201" t="s">
        <v>7</v>
      </c>
      <c r="B1" s="202" t="str">
        <f>VLOOKUP(VAL_Metadata!$B$2,VAL_Drop_Down_Lists!$A$3:$B$213,2,FALSE)</f>
        <v>_X</v>
      </c>
      <c r="C1" s="150"/>
      <c r="D1" s="373" t="s">
        <v>709</v>
      </c>
      <c r="E1" s="373"/>
      <c r="F1" s="373"/>
      <c r="G1" s="373"/>
      <c r="H1" s="373"/>
      <c r="I1" s="373"/>
      <c r="J1" s="373"/>
      <c r="K1" s="373"/>
      <c r="L1" s="373"/>
      <c r="M1" s="373"/>
      <c r="N1" s="373"/>
      <c r="O1" s="373"/>
      <c r="P1" s="373"/>
      <c r="Q1" s="373"/>
      <c r="R1" s="373"/>
      <c r="S1" s="373"/>
      <c r="T1" s="373"/>
      <c r="U1" s="373"/>
      <c r="V1" s="373"/>
      <c r="W1" s="373"/>
      <c r="X1" s="373"/>
      <c r="Y1" s="373"/>
      <c r="Z1" s="373"/>
      <c r="AA1" s="373"/>
      <c r="AB1" s="373"/>
      <c r="AC1" s="283"/>
      <c r="AY1" s="1"/>
      <c r="AZ1" s="1"/>
      <c r="BA1" s="1"/>
      <c r="BB1" s="1"/>
      <c r="BC1" s="1"/>
      <c r="BD1" s="1"/>
      <c r="BE1" s="1"/>
      <c r="BF1" s="1"/>
      <c r="BG1" s="1"/>
      <c r="BH1" s="1"/>
      <c r="BI1" s="1"/>
      <c r="BJ1" s="1"/>
      <c r="BK1" s="1"/>
      <c r="BL1" s="1"/>
      <c r="BM1" s="1"/>
    </row>
    <row r="2" spans="1:65" ht="3" customHeight="1" x14ac:dyDescent="0.25">
      <c r="A2" s="148" t="s">
        <v>14</v>
      </c>
      <c r="B2" s="243">
        <f>VAL_Metadata!H26</f>
        <v>2015</v>
      </c>
      <c r="C2" s="203"/>
      <c r="D2" s="150"/>
      <c r="E2" s="150"/>
      <c r="F2" s="150"/>
      <c r="G2" s="156"/>
      <c r="H2" s="156"/>
      <c r="I2" s="156"/>
      <c r="J2" s="156"/>
      <c r="K2" s="156"/>
      <c r="L2" s="156"/>
      <c r="M2" s="156"/>
      <c r="N2" s="156"/>
      <c r="O2" s="156"/>
      <c r="P2" s="156"/>
      <c r="Q2" s="156"/>
      <c r="R2" s="156"/>
      <c r="S2" s="150"/>
      <c r="T2" s="150"/>
      <c r="U2" s="150"/>
      <c r="V2" s="150"/>
      <c r="W2" s="150"/>
      <c r="X2" s="150"/>
      <c r="Y2" s="150"/>
      <c r="Z2" s="150"/>
      <c r="AA2" s="150"/>
      <c r="AB2" s="150"/>
      <c r="AC2" s="150"/>
      <c r="AY2" s="1"/>
      <c r="AZ2" s="1"/>
      <c r="BA2" s="1"/>
      <c r="BB2" s="1"/>
      <c r="BC2" s="1"/>
      <c r="BD2" s="1"/>
      <c r="BE2" s="1"/>
      <c r="BF2" s="1"/>
      <c r="BG2" s="1"/>
      <c r="BH2" s="1"/>
      <c r="BI2" s="1"/>
      <c r="BJ2" s="1"/>
      <c r="BK2" s="1"/>
      <c r="BL2" s="1"/>
      <c r="BM2" s="1"/>
    </row>
    <row r="3" spans="1:65" ht="19.5" customHeight="1" x14ac:dyDescent="0.25">
      <c r="C3" s="150"/>
      <c r="D3" s="157" t="s">
        <v>1821</v>
      </c>
      <c r="E3" s="150"/>
      <c r="F3" s="150"/>
      <c r="G3" s="156"/>
      <c r="H3" s="156"/>
      <c r="I3" s="156"/>
      <c r="J3" s="156"/>
      <c r="K3" s="156"/>
      <c r="L3" s="156"/>
      <c r="M3" s="156"/>
      <c r="N3" s="156"/>
      <c r="O3" s="156"/>
      <c r="P3" s="156"/>
      <c r="Q3" s="156"/>
      <c r="R3" s="156"/>
      <c r="S3" s="150"/>
      <c r="T3" s="150"/>
      <c r="U3" s="150"/>
      <c r="V3" s="150"/>
      <c r="W3" s="150"/>
      <c r="X3" s="150"/>
      <c r="Y3" s="150"/>
      <c r="Z3" s="150"/>
      <c r="AA3" s="150"/>
      <c r="AB3" s="150"/>
      <c r="AC3" s="150"/>
      <c r="AY3" s="1"/>
      <c r="AZ3" s="1"/>
      <c r="BA3" s="1"/>
      <c r="BB3" s="1"/>
      <c r="BC3" s="1"/>
      <c r="BD3" s="1"/>
      <c r="BE3" s="1"/>
      <c r="BF3" s="1"/>
      <c r="BG3" s="1"/>
      <c r="BH3" s="1"/>
      <c r="BI3" s="1"/>
      <c r="BJ3" s="1"/>
      <c r="BK3" s="1"/>
      <c r="BL3" s="1"/>
      <c r="BM3" s="1"/>
    </row>
    <row r="4" spans="1:65" ht="3" customHeight="1" x14ac:dyDescent="0.25">
      <c r="C4" s="150"/>
      <c r="D4" s="157"/>
      <c r="E4" s="93"/>
      <c r="F4" s="150"/>
      <c r="G4" s="156"/>
      <c r="H4" s="156"/>
      <c r="I4" s="156"/>
      <c r="J4" s="156"/>
      <c r="K4" s="156"/>
      <c r="L4" s="156"/>
      <c r="M4" s="156"/>
      <c r="N4" s="156"/>
      <c r="O4" s="156"/>
      <c r="P4" s="156"/>
      <c r="Q4" s="156"/>
      <c r="R4" s="156"/>
      <c r="S4" s="150"/>
      <c r="T4" s="150"/>
      <c r="U4" s="150"/>
      <c r="V4" s="150"/>
      <c r="W4" s="150"/>
      <c r="X4" s="150"/>
      <c r="Y4" s="150"/>
      <c r="Z4" s="150"/>
      <c r="AA4" s="150"/>
      <c r="AB4" s="150"/>
      <c r="AC4" s="150"/>
      <c r="AY4" s="1"/>
      <c r="AZ4" s="1"/>
      <c r="BA4" s="1"/>
      <c r="BB4" s="1"/>
      <c r="BC4" s="1"/>
      <c r="BD4" s="1"/>
      <c r="BE4" s="1"/>
      <c r="BF4" s="1"/>
      <c r="BG4" s="1"/>
      <c r="BH4" s="1"/>
      <c r="BI4" s="1"/>
      <c r="BJ4" s="1"/>
      <c r="BK4" s="1"/>
      <c r="BL4" s="1"/>
      <c r="BM4" s="1"/>
    </row>
    <row r="5" spans="1:65" ht="21" customHeight="1" x14ac:dyDescent="0.25">
      <c r="C5" s="150"/>
      <c r="D5" s="342" t="s">
        <v>713</v>
      </c>
      <c r="E5" s="343"/>
      <c r="F5" s="344"/>
      <c r="G5" s="158"/>
      <c r="H5" s="158"/>
      <c r="I5" s="158"/>
      <c r="J5" s="158"/>
      <c r="K5" s="158"/>
      <c r="L5" s="158"/>
      <c r="M5" s="158"/>
      <c r="N5" s="158"/>
      <c r="O5" s="158"/>
      <c r="P5" s="158"/>
      <c r="Q5" s="158"/>
      <c r="R5" s="158"/>
      <c r="S5" s="159"/>
      <c r="T5" s="348" t="s">
        <v>710</v>
      </c>
      <c r="U5" s="349"/>
      <c r="V5" s="349"/>
      <c r="W5" s="349"/>
      <c r="X5" s="349"/>
      <c r="Y5" s="349"/>
      <c r="Z5" s="349"/>
      <c r="AA5" s="349"/>
      <c r="AB5" s="350"/>
      <c r="AC5" s="150"/>
      <c r="AY5" s="1"/>
      <c r="AZ5" s="1"/>
      <c r="BA5" s="1"/>
      <c r="BB5" s="1"/>
      <c r="BC5" s="1"/>
      <c r="BD5" s="1"/>
      <c r="BE5" s="1"/>
      <c r="BF5" s="1"/>
      <c r="BG5" s="1"/>
      <c r="BH5" s="1"/>
      <c r="BI5" s="1"/>
      <c r="BJ5" s="1"/>
      <c r="BK5" s="1"/>
      <c r="BL5" s="1"/>
      <c r="BM5" s="1"/>
    </row>
    <row r="6" spans="1:65" ht="21" customHeight="1" x14ac:dyDescent="0.25">
      <c r="C6" s="150"/>
      <c r="D6" s="345"/>
      <c r="E6" s="346"/>
      <c r="F6" s="347"/>
      <c r="G6" s="160"/>
      <c r="H6" s="160"/>
      <c r="I6" s="160"/>
      <c r="J6" s="160"/>
      <c r="K6" s="160"/>
      <c r="L6" s="160"/>
      <c r="M6" s="160"/>
      <c r="N6" s="160"/>
      <c r="O6" s="160"/>
      <c r="P6" s="160"/>
      <c r="Q6" s="160"/>
      <c r="R6" s="160"/>
      <c r="S6" s="161"/>
      <c r="T6" s="348" t="s">
        <v>711</v>
      </c>
      <c r="U6" s="349"/>
      <c r="V6" s="350"/>
      <c r="W6" s="348" t="s">
        <v>712</v>
      </c>
      <c r="X6" s="349"/>
      <c r="Y6" s="350"/>
      <c r="Z6" s="351" t="s">
        <v>700</v>
      </c>
      <c r="AA6" s="352"/>
      <c r="AB6" s="353"/>
      <c r="AC6" s="150"/>
      <c r="AY6" s="1"/>
      <c r="AZ6" s="1"/>
      <c r="BA6" s="1"/>
      <c r="BB6" s="1"/>
      <c r="BC6" s="1"/>
      <c r="BD6" s="1"/>
      <c r="BE6" s="1"/>
      <c r="BF6" s="1"/>
      <c r="BG6" s="1"/>
      <c r="BH6" s="1"/>
      <c r="BI6" s="1"/>
      <c r="BJ6" s="1"/>
      <c r="BK6" s="1"/>
      <c r="BL6" s="1"/>
      <c r="BM6" s="1"/>
    </row>
    <row r="7" spans="1:65" ht="21" hidden="1" customHeight="1" x14ac:dyDescent="0.25">
      <c r="C7" s="150"/>
      <c r="D7" s="186"/>
      <c r="E7" s="186"/>
      <c r="F7" s="191"/>
      <c r="G7" s="169"/>
      <c r="H7" s="163"/>
      <c r="I7" s="163"/>
      <c r="J7" s="163"/>
      <c r="K7" s="163"/>
      <c r="L7" s="163"/>
      <c r="M7" s="257"/>
      <c r="N7" s="257"/>
      <c r="O7" s="257"/>
      <c r="P7" s="257"/>
      <c r="Q7" s="257"/>
      <c r="R7" s="257"/>
      <c r="S7" s="256" t="s">
        <v>495</v>
      </c>
      <c r="T7" s="166" t="s">
        <v>345</v>
      </c>
      <c r="U7" s="164"/>
      <c r="V7" s="164"/>
      <c r="W7" s="166" t="s">
        <v>345</v>
      </c>
      <c r="X7" s="164"/>
      <c r="Y7" s="164"/>
      <c r="Z7" s="166" t="s">
        <v>345</v>
      </c>
      <c r="AA7" s="164"/>
      <c r="AB7" s="164"/>
      <c r="AC7" s="150"/>
      <c r="AY7" s="1"/>
      <c r="AZ7" s="1"/>
      <c r="BA7" s="1"/>
      <c r="BB7" s="1"/>
      <c r="BC7" s="1"/>
      <c r="BD7" s="1"/>
      <c r="BE7" s="1"/>
      <c r="BF7" s="1"/>
      <c r="BG7" s="1"/>
      <c r="BH7" s="1"/>
      <c r="BI7" s="1"/>
      <c r="BJ7" s="1"/>
      <c r="BK7" s="1"/>
      <c r="BL7" s="1"/>
      <c r="BM7" s="1"/>
    </row>
    <row r="8" spans="1:65" ht="21" hidden="1" customHeight="1" x14ac:dyDescent="0.25">
      <c r="A8" s="1"/>
      <c r="C8" s="150"/>
      <c r="D8" s="186"/>
      <c r="E8" s="186"/>
      <c r="F8" s="191"/>
      <c r="G8" s="163"/>
      <c r="H8" s="163"/>
      <c r="I8" s="163"/>
      <c r="J8" s="163"/>
      <c r="K8" s="163"/>
      <c r="L8" s="163"/>
      <c r="M8" s="255"/>
      <c r="N8" s="255"/>
      <c r="O8" s="255"/>
      <c r="P8" s="255"/>
      <c r="Q8" s="255"/>
      <c r="R8" s="255"/>
      <c r="S8" s="259" t="s">
        <v>364</v>
      </c>
      <c r="T8" s="166" t="s">
        <v>348</v>
      </c>
      <c r="U8" s="164"/>
      <c r="V8" s="164"/>
      <c r="W8" s="166" t="s">
        <v>349</v>
      </c>
      <c r="X8" s="164"/>
      <c r="Y8" s="164"/>
      <c r="Z8" s="166" t="s">
        <v>10</v>
      </c>
      <c r="AA8" s="164"/>
      <c r="AB8" s="164"/>
      <c r="AC8" s="150"/>
      <c r="AY8" s="1"/>
      <c r="AZ8" s="1"/>
      <c r="BA8" s="1"/>
      <c r="BB8" s="1"/>
      <c r="BC8" s="1"/>
      <c r="BD8" s="1"/>
      <c r="BE8" s="1"/>
      <c r="BF8" s="1"/>
      <c r="BG8" s="1"/>
      <c r="BH8" s="1"/>
      <c r="BI8" s="1"/>
      <c r="BJ8" s="1"/>
      <c r="BK8" s="1"/>
      <c r="BL8" s="1"/>
      <c r="BM8" s="1"/>
    </row>
    <row r="9" spans="1:65" ht="21" hidden="1" customHeight="1" x14ac:dyDescent="0.25">
      <c r="C9" s="150"/>
      <c r="D9" s="186"/>
      <c r="E9" s="186"/>
      <c r="F9" s="191"/>
      <c r="G9" s="163"/>
      <c r="H9" s="163"/>
      <c r="I9" s="163"/>
      <c r="J9" s="163"/>
      <c r="K9" s="164"/>
      <c r="L9" s="164"/>
      <c r="M9" s="255"/>
      <c r="N9" s="255"/>
      <c r="O9" s="255"/>
      <c r="P9" s="255"/>
      <c r="Q9" s="255"/>
      <c r="R9" s="255"/>
      <c r="S9" s="256" t="s">
        <v>365</v>
      </c>
      <c r="T9" s="166" t="s">
        <v>10</v>
      </c>
      <c r="U9" s="164"/>
      <c r="V9" s="164"/>
      <c r="W9" s="166" t="s">
        <v>10</v>
      </c>
      <c r="X9" s="164"/>
      <c r="Y9" s="164"/>
      <c r="Z9" s="166" t="s">
        <v>10</v>
      </c>
      <c r="AA9" s="164"/>
      <c r="AB9" s="164"/>
      <c r="AC9" s="150"/>
      <c r="AY9" s="1"/>
      <c r="AZ9" s="1"/>
      <c r="BA9" s="1"/>
      <c r="BB9" s="1"/>
      <c r="BC9" s="1"/>
      <c r="BD9" s="1"/>
      <c r="BE9" s="1"/>
      <c r="BF9" s="1"/>
      <c r="BG9" s="1"/>
      <c r="BH9" s="1"/>
      <c r="BI9" s="1"/>
      <c r="BJ9" s="1"/>
      <c r="BK9" s="1"/>
      <c r="BL9" s="1"/>
      <c r="BM9" s="1"/>
    </row>
    <row r="10" spans="1:65" ht="21" hidden="1" customHeight="1" x14ac:dyDescent="0.25">
      <c r="C10" s="150"/>
      <c r="D10" s="186"/>
      <c r="E10" s="186"/>
      <c r="F10" s="191"/>
      <c r="G10" s="163"/>
      <c r="H10" s="163"/>
      <c r="I10" s="163"/>
      <c r="J10" s="163"/>
      <c r="K10" s="164"/>
      <c r="L10" s="164"/>
      <c r="M10" s="255"/>
      <c r="N10" s="255"/>
      <c r="O10" s="255"/>
      <c r="P10" s="255"/>
      <c r="Q10" s="255"/>
      <c r="R10" s="255"/>
      <c r="S10" s="261" t="s">
        <v>367</v>
      </c>
      <c r="T10" s="166" t="s">
        <v>10</v>
      </c>
      <c r="U10" s="164"/>
      <c r="V10" s="164"/>
      <c r="W10" s="166" t="s">
        <v>10</v>
      </c>
      <c r="X10" s="164"/>
      <c r="Y10" s="164"/>
      <c r="Z10" s="166" t="s">
        <v>10</v>
      </c>
      <c r="AA10" s="164"/>
      <c r="AB10" s="164"/>
      <c r="AC10" s="150"/>
      <c r="AY10" s="1"/>
      <c r="AZ10" s="1"/>
      <c r="BA10" s="1"/>
      <c r="BB10" s="1"/>
      <c r="BC10" s="1"/>
      <c r="BD10" s="1"/>
      <c r="BE10" s="1"/>
      <c r="BF10" s="1"/>
      <c r="BG10" s="1"/>
      <c r="BH10" s="1"/>
      <c r="BI10" s="1"/>
      <c r="BJ10" s="1"/>
      <c r="BK10" s="1"/>
      <c r="BL10" s="1"/>
      <c r="BM10" s="1"/>
    </row>
    <row r="11" spans="1:65" ht="40.15" hidden="1" customHeight="1" x14ac:dyDescent="0.25">
      <c r="C11" s="150"/>
      <c r="D11" s="186"/>
      <c r="E11" s="186"/>
      <c r="F11" s="191"/>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66"/>
      <c r="U11" s="164"/>
      <c r="V11" s="164"/>
      <c r="W11" s="166"/>
      <c r="X11" s="164"/>
      <c r="Y11" s="164"/>
      <c r="Z11" s="166"/>
      <c r="AA11" s="164"/>
      <c r="AB11" s="164"/>
      <c r="AC11" s="150"/>
      <c r="AY11" s="1"/>
      <c r="AZ11" s="1"/>
      <c r="BA11" s="1"/>
      <c r="BB11" s="1"/>
      <c r="BC11" s="1"/>
      <c r="BD11" s="1"/>
      <c r="BE11" s="1"/>
      <c r="BF11" s="1"/>
      <c r="BG11" s="1"/>
      <c r="BH11" s="1"/>
      <c r="BI11" s="1"/>
      <c r="BJ11" s="1"/>
      <c r="BK11" s="1"/>
      <c r="BL11" s="1"/>
      <c r="BM11" s="1"/>
    </row>
    <row r="12" spans="1:65" ht="6" customHeight="1" x14ac:dyDescent="0.25">
      <c r="C12" s="150"/>
      <c r="D12" s="186"/>
      <c r="E12" s="186"/>
      <c r="F12" s="191"/>
      <c r="G12" s="160"/>
      <c r="H12" s="160"/>
      <c r="I12" s="160"/>
      <c r="J12" s="160"/>
      <c r="K12" s="160"/>
      <c r="L12" s="160"/>
      <c r="M12" s="268"/>
      <c r="N12" s="268"/>
      <c r="O12" s="268"/>
      <c r="P12" s="268"/>
      <c r="Q12" s="268"/>
      <c r="R12" s="268"/>
      <c r="S12" s="246"/>
      <c r="T12" s="191"/>
      <c r="U12" s="191"/>
      <c r="V12" s="191"/>
      <c r="W12" s="191"/>
      <c r="X12" s="191"/>
      <c r="Y12" s="191"/>
      <c r="Z12" s="191"/>
      <c r="AA12" s="191"/>
      <c r="AB12" s="191"/>
      <c r="AC12" s="150"/>
      <c r="AY12" s="1"/>
      <c r="AZ12" s="1"/>
      <c r="BA12" s="1"/>
      <c r="BB12" s="1"/>
      <c r="BC12" s="1"/>
      <c r="BD12" s="1"/>
      <c r="BE12" s="1"/>
      <c r="BF12" s="1"/>
      <c r="BG12" s="1"/>
      <c r="BH12" s="1"/>
      <c r="BI12" s="1"/>
      <c r="BJ12" s="1"/>
      <c r="BK12" s="1"/>
      <c r="BL12" s="1"/>
      <c r="BM12" s="1"/>
    </row>
    <row r="13" spans="1:65" ht="21" customHeight="1" x14ac:dyDescent="0.25">
      <c r="C13" s="150"/>
      <c r="D13" s="355" t="s">
        <v>715</v>
      </c>
      <c r="E13" s="354" t="s">
        <v>716</v>
      </c>
      <c r="F13" s="176" t="s">
        <v>703</v>
      </c>
      <c r="G13" s="169" t="s">
        <v>10</v>
      </c>
      <c r="H13" s="169" t="s">
        <v>12</v>
      </c>
      <c r="I13" s="169" t="s">
        <v>10</v>
      </c>
      <c r="J13" s="169" t="s">
        <v>372</v>
      </c>
      <c r="K13" s="169" t="s">
        <v>10</v>
      </c>
      <c r="L13" s="169" t="s">
        <v>10</v>
      </c>
      <c r="M13" s="257" t="s">
        <v>10</v>
      </c>
      <c r="N13" s="257" t="s">
        <v>10</v>
      </c>
      <c r="O13" s="257" t="s">
        <v>10</v>
      </c>
      <c r="P13" s="257" t="s">
        <v>10</v>
      </c>
      <c r="Q13" s="257" t="s">
        <v>10</v>
      </c>
      <c r="R13" s="255" t="s">
        <v>218</v>
      </c>
      <c r="S13" s="265" t="s">
        <v>503</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150"/>
      <c r="AY13" s="1"/>
      <c r="AZ13" s="1"/>
      <c r="BA13" s="1"/>
      <c r="BB13" s="1"/>
      <c r="BC13" s="1"/>
      <c r="BD13" s="1"/>
      <c r="BE13" s="1"/>
      <c r="BF13" s="1"/>
      <c r="BG13" s="1"/>
      <c r="BH13" s="1"/>
      <c r="BI13" s="1"/>
      <c r="BJ13" s="1"/>
      <c r="BK13" s="1"/>
      <c r="BL13" s="1"/>
      <c r="BM13" s="1"/>
    </row>
    <row r="14" spans="1:65" ht="21" customHeight="1" x14ac:dyDescent="0.25">
      <c r="C14" s="150"/>
      <c r="D14" s="356"/>
      <c r="E14" s="354"/>
      <c r="F14" s="176" t="s">
        <v>704</v>
      </c>
      <c r="G14" s="169" t="s">
        <v>10</v>
      </c>
      <c r="H14" s="169" t="s">
        <v>11</v>
      </c>
      <c r="I14" s="169" t="s">
        <v>10</v>
      </c>
      <c r="J14" s="169" t="s">
        <v>372</v>
      </c>
      <c r="K14" s="169" t="s">
        <v>10</v>
      </c>
      <c r="L14" s="169" t="s">
        <v>10</v>
      </c>
      <c r="M14" s="257" t="s">
        <v>10</v>
      </c>
      <c r="N14" s="257" t="s">
        <v>10</v>
      </c>
      <c r="O14" s="257" t="s">
        <v>10</v>
      </c>
      <c r="P14" s="257" t="s">
        <v>10</v>
      </c>
      <c r="Q14" s="257" t="s">
        <v>10</v>
      </c>
      <c r="R14" s="255" t="s">
        <v>218</v>
      </c>
      <c r="S14" s="265" t="s">
        <v>503</v>
      </c>
      <c r="T14" s="41"/>
      <c r="U14" s="35"/>
      <c r="V14" s="36"/>
      <c r="W14" s="41"/>
      <c r="X14" s="35"/>
      <c r="Y14" s="36"/>
      <c r="Z14" s="42" t="str">
        <f>IF(OR(AND(T14="",U14=""),AND(W14="",X14=""),AND(U14="X",X14="X"),AND(U14="Q",X14="Q"),OR(U14="M",X14="M")),"",SUM(T14,W14))</f>
        <v/>
      </c>
      <c r="AA14" s="34" t="str">
        <f xml:space="preserve"> IF(AND(OR(AND(U14="Q",X14="Q"),AND(U14="X",X14="X")),SUM(T14,W14)=0,ISNUMBER(Z14)),"",IF(OR(U14="M",X14="M"),"M",IF(AND(U14=X14,OR(U14="X",U14="W",U14="Q",U14="U",U14="Z")),UPPER( U14),"")))</f>
        <v/>
      </c>
      <c r="AB14" s="33"/>
      <c r="AC14" s="150"/>
      <c r="AY14" s="1"/>
      <c r="AZ14" s="1"/>
      <c r="BA14" s="1"/>
      <c r="BB14" s="1"/>
      <c r="BC14" s="1"/>
      <c r="BD14" s="1"/>
      <c r="BE14" s="1"/>
      <c r="BF14" s="1"/>
      <c r="BG14" s="1"/>
      <c r="BH14" s="1"/>
      <c r="BI14" s="1"/>
      <c r="BJ14" s="1"/>
      <c r="BK14" s="1"/>
      <c r="BL14" s="1"/>
      <c r="BM14" s="1"/>
    </row>
    <row r="15" spans="1:65" ht="21" customHeight="1" x14ac:dyDescent="0.25">
      <c r="C15" s="150"/>
      <c r="D15" s="356"/>
      <c r="E15" s="354"/>
      <c r="F15" s="178" t="s">
        <v>700</v>
      </c>
      <c r="G15" s="169" t="s">
        <v>10</v>
      </c>
      <c r="H15" s="169" t="s">
        <v>10</v>
      </c>
      <c r="I15" s="169" t="s">
        <v>10</v>
      </c>
      <c r="J15" s="169" t="s">
        <v>372</v>
      </c>
      <c r="K15" s="169" t="s">
        <v>10</v>
      </c>
      <c r="L15" s="169" t="s">
        <v>10</v>
      </c>
      <c r="M15" s="257" t="s">
        <v>10</v>
      </c>
      <c r="N15" s="257" t="s">
        <v>10</v>
      </c>
      <c r="O15" s="257" t="s">
        <v>10</v>
      </c>
      <c r="P15" s="257" t="s">
        <v>10</v>
      </c>
      <c r="Q15" s="257" t="s">
        <v>10</v>
      </c>
      <c r="R15" s="255" t="s">
        <v>218</v>
      </c>
      <c r="S15" s="265" t="s">
        <v>503</v>
      </c>
      <c r="T15" s="42" t="str">
        <f>IF(OR(AND(T13="",U13=""),AND(T14="",U14=""),AND(U13="X",U14="X"),AND(U13="Q",U14="Q"),OR(U13="M",U14="M")),"",SUM(T13,T14))</f>
        <v/>
      </c>
      <c r="U15" s="34" t="str">
        <f>IF(AND(OR(AND(U13="Q",U14="Q"),AND(U13="X",U14="X")),SUM(T13,T14)=0,ISNUMBER(T15)),"",IF(OR(U13="m",U14="m"),"m",IF(AND(U13=U14,OR(U13="X",U13="W",U13="Q",U13="U",U13="Z")),UPPER(U13),"")))</f>
        <v/>
      </c>
      <c r="V15" s="33"/>
      <c r="W15" s="42" t="str">
        <f>IF(OR(AND(W13="",X13=""),AND(W14="",X14=""),AND(X13="X",X14="X"),AND(X13="Q",X14="Q"),OR(X13="M",X14="M")),"",SUM(W13,W14))</f>
        <v/>
      </c>
      <c r="X15" s="34" t="str">
        <f>IF(AND(OR(AND(X13="Q",X14="Q"),AND(X13="X",X14="X")),SUM(W13,W14)=0,ISNUMBER(W15)),"",IF(OR(X13="m",X14="m"),"m",IF(AND(X13=X14,OR(X13="X",X13="W",X13="Q",X13="U",X13="Z")),UPPER(X13),"")))</f>
        <v/>
      </c>
      <c r="Y15" s="33"/>
      <c r="Z15" s="42" t="str">
        <f>IF(OR(AND(Z13="",AA13=""),AND(Z14="",AA14=""),AND(AA13="X",AA14="X"),AND(AA13="Q",AA14="Q"),OR(AA13="M",AA14="M")),"",SUM(Z13,Z14))</f>
        <v/>
      </c>
      <c r="AA15" s="34" t="str">
        <f>IF(AND(OR(AND(AA13="Q",AA14="Q"),AND(AA13="X",AA14="X")),SUM(Z13,Z14)=0,ISNUMBER(Z15)),"",IF(OR(AA13="m",AA14="m"),"m",IF(AND(AA13=AA14,OR(AA13="X",AA13="W",AA13="Q",AA13="U",AA13="Z")),UPPER(AA13),"")))</f>
        <v/>
      </c>
      <c r="AB15" s="33"/>
      <c r="AC15" s="150"/>
      <c r="AY15" s="1"/>
      <c r="AZ15" s="1"/>
      <c r="BA15" s="1"/>
      <c r="BB15" s="1"/>
      <c r="BC15" s="1"/>
      <c r="BD15" s="1"/>
      <c r="BE15" s="1"/>
      <c r="BF15" s="1"/>
      <c r="BG15" s="1"/>
      <c r="BH15" s="1"/>
      <c r="BI15" s="1"/>
      <c r="BJ15" s="1"/>
      <c r="BK15" s="1"/>
      <c r="BL15" s="1"/>
      <c r="BM15" s="1"/>
    </row>
    <row r="16" spans="1:65" ht="21" customHeight="1" x14ac:dyDescent="0.25">
      <c r="C16" s="150"/>
      <c r="D16" s="356"/>
      <c r="E16" s="354" t="s">
        <v>717</v>
      </c>
      <c r="F16" s="176" t="s">
        <v>703</v>
      </c>
      <c r="G16" s="169" t="s">
        <v>10</v>
      </c>
      <c r="H16" s="169" t="s">
        <v>12</v>
      </c>
      <c r="I16" s="169" t="s">
        <v>10</v>
      </c>
      <c r="J16" s="169" t="s">
        <v>619</v>
      </c>
      <c r="K16" s="169" t="s">
        <v>10</v>
      </c>
      <c r="L16" s="169" t="s">
        <v>10</v>
      </c>
      <c r="M16" s="257" t="s">
        <v>10</v>
      </c>
      <c r="N16" s="257" t="s">
        <v>10</v>
      </c>
      <c r="O16" s="257" t="s">
        <v>10</v>
      </c>
      <c r="P16" s="257" t="s">
        <v>10</v>
      </c>
      <c r="Q16" s="257" t="s">
        <v>10</v>
      </c>
      <c r="R16" s="255" t="s">
        <v>218</v>
      </c>
      <c r="S16" s="265" t="s">
        <v>503</v>
      </c>
      <c r="T16" s="41"/>
      <c r="U16" s="35"/>
      <c r="V16" s="36"/>
      <c r="W16" s="41"/>
      <c r="X16" s="35"/>
      <c r="Y16" s="36"/>
      <c r="Z16" s="42" t="str">
        <f>IF(OR(AND(T16="",U16=""),AND(W16="",X16=""),AND(U16="X",X16="X"),AND(U16="Q",X16="Q"),OR(U16="M",X16="M")),"",SUM(T16,W16))</f>
        <v/>
      </c>
      <c r="AA16" s="34" t="str">
        <f xml:space="preserve"> IF(AND(OR(AND(U16="Q",X16="Q"),AND(U16="X",X16="X")),SUM(T16,W16)=0,ISNUMBER(Z16)),"",IF(OR(U16="M",X16="M"),"M",IF(AND(U16=X16,OR(U16="X",U16="W",U16="Q",U16="U",U16="Z")),UPPER( U16),"")))</f>
        <v/>
      </c>
      <c r="AB16" s="33"/>
      <c r="AC16" s="150"/>
      <c r="AY16" s="1"/>
      <c r="AZ16" s="1"/>
      <c r="BA16" s="1"/>
      <c r="BB16" s="1"/>
      <c r="BC16" s="1"/>
      <c r="BD16" s="1"/>
      <c r="BE16" s="1"/>
      <c r="BF16" s="1"/>
      <c r="BG16" s="1"/>
      <c r="BH16" s="1"/>
      <c r="BI16" s="1"/>
      <c r="BJ16" s="1"/>
      <c r="BK16" s="1"/>
      <c r="BL16" s="1"/>
      <c r="BM16" s="1"/>
    </row>
    <row r="17" spans="3:65" ht="21" customHeight="1" x14ac:dyDescent="0.25">
      <c r="C17" s="150"/>
      <c r="D17" s="356"/>
      <c r="E17" s="354"/>
      <c r="F17" s="176" t="s">
        <v>704</v>
      </c>
      <c r="G17" s="169" t="s">
        <v>10</v>
      </c>
      <c r="H17" s="169" t="s">
        <v>11</v>
      </c>
      <c r="I17" s="169" t="s">
        <v>10</v>
      </c>
      <c r="J17" s="169" t="s">
        <v>619</v>
      </c>
      <c r="K17" s="169" t="s">
        <v>10</v>
      </c>
      <c r="L17" s="169" t="s">
        <v>10</v>
      </c>
      <c r="M17" s="257" t="s">
        <v>10</v>
      </c>
      <c r="N17" s="257" t="s">
        <v>10</v>
      </c>
      <c r="O17" s="257" t="s">
        <v>10</v>
      </c>
      <c r="P17" s="257" t="s">
        <v>10</v>
      </c>
      <c r="Q17" s="257" t="s">
        <v>10</v>
      </c>
      <c r="R17" s="255" t="s">
        <v>218</v>
      </c>
      <c r="S17" s="265" t="s">
        <v>503</v>
      </c>
      <c r="T17" s="41"/>
      <c r="U17" s="35"/>
      <c r="V17" s="36"/>
      <c r="W17" s="41"/>
      <c r="X17" s="35"/>
      <c r="Y17" s="36"/>
      <c r="Z17" s="42" t="str">
        <f>IF(OR(AND(T17="",U17=""),AND(W17="",X17=""),AND(U17="X",X17="X"),AND(U17="Q",X17="Q"),OR(U17="M",X17="M")),"",SUM(T17,W17))</f>
        <v/>
      </c>
      <c r="AA17" s="34" t="str">
        <f xml:space="preserve"> IF(AND(OR(AND(U17="Q",X17="Q"),AND(U17="X",X17="X")),SUM(T17,W17)=0,ISNUMBER(Z17)),"",IF(OR(U17="M",X17="M"),"M",IF(AND(U17=X17,OR(U17="X",U17="W",U17="Q",U17="U",U17="Z")),UPPER( U17),"")))</f>
        <v/>
      </c>
      <c r="AB17" s="33"/>
      <c r="AC17" s="150"/>
      <c r="AY17" s="1"/>
      <c r="AZ17" s="1"/>
      <c r="BA17" s="1"/>
      <c r="BB17" s="1"/>
      <c r="BC17" s="1"/>
      <c r="BD17" s="1"/>
      <c r="BE17" s="1"/>
      <c r="BF17" s="1"/>
      <c r="BG17" s="1"/>
      <c r="BH17" s="1"/>
      <c r="BI17" s="1"/>
      <c r="BJ17" s="1"/>
      <c r="BK17" s="1"/>
      <c r="BL17" s="1"/>
      <c r="BM17" s="1"/>
    </row>
    <row r="18" spans="3:65" ht="21" customHeight="1" x14ac:dyDescent="0.25">
      <c r="C18" s="150"/>
      <c r="D18" s="356"/>
      <c r="E18" s="354"/>
      <c r="F18" s="178" t="s">
        <v>700</v>
      </c>
      <c r="G18" s="169" t="s">
        <v>10</v>
      </c>
      <c r="H18" s="169" t="s">
        <v>10</v>
      </c>
      <c r="I18" s="169" t="s">
        <v>10</v>
      </c>
      <c r="J18" s="169" t="s">
        <v>619</v>
      </c>
      <c r="K18" s="169" t="s">
        <v>10</v>
      </c>
      <c r="L18" s="169" t="s">
        <v>10</v>
      </c>
      <c r="M18" s="257" t="s">
        <v>10</v>
      </c>
      <c r="N18" s="257" t="s">
        <v>10</v>
      </c>
      <c r="O18" s="257" t="s">
        <v>10</v>
      </c>
      <c r="P18" s="257" t="s">
        <v>10</v>
      </c>
      <c r="Q18" s="257" t="s">
        <v>10</v>
      </c>
      <c r="R18" s="255" t="s">
        <v>218</v>
      </c>
      <c r="S18" s="265" t="s">
        <v>503</v>
      </c>
      <c r="T18" s="42" t="str">
        <f>IF(OR(AND(T16="",U16=""),AND(T17="",U17=""),AND(U16="X",U17="X"),AND(U16="Q",U17="Q"),OR(U16="M",U17="M")),"",SUM(T16,T17))</f>
        <v/>
      </c>
      <c r="U18" s="34" t="str">
        <f>IF(AND(OR(AND(U16="Q",U17="Q"),AND(U16="X",U17="X")),SUM(T16,T17)=0,ISNUMBER(T18)),"",IF(OR(U16="m",U17="m"),"m",IF(AND(U16=U17,OR(U16="X",U16="W",U16="Q",U16="U",U16="Z")),UPPER(U16),"")))</f>
        <v/>
      </c>
      <c r="V18" s="33"/>
      <c r="W18" s="42" t="str">
        <f>IF(OR(AND(W16="",X16=""),AND(W17="",X17=""),AND(X16="X",X17="X"),AND(X16="Q",X17="Q"),OR(X16="M",X17="M")),"",SUM(W16,W17))</f>
        <v/>
      </c>
      <c r="X18" s="34" t="str">
        <f>IF(AND(OR(AND(X16="Q",X17="Q"),AND(X16="X",X17="X")),SUM(W16,W17)=0,ISNUMBER(W18)),"",IF(OR(X16="m",X17="m"),"m",IF(AND(X16=X17,OR(X16="X",X16="W",X16="Q",X16="U",X16="Z")),UPPER(X16),"")))</f>
        <v/>
      </c>
      <c r="Y18" s="33"/>
      <c r="Z18" s="42" t="str">
        <f>IF(OR(AND(Z16="",AA16=""),AND(Z17="",AA17=""),AND(AA16="X",AA17="X"),AND(AA16="Q",AA17="Q"),OR(AA16="M",AA17="M")),"",SUM(Z16,Z17))</f>
        <v/>
      </c>
      <c r="AA18" s="34" t="str">
        <f>IF(AND(OR(AND(AA16="Q",AA17="Q"),AND(AA16="X",AA17="X")),SUM(Z16,Z17)=0,ISNUMBER(Z18)),"",IF(OR(AA16="m",AA17="m"),"m",IF(AND(AA16=AA17,OR(AA16="X",AA16="W",AA16="Q",AA16="U",AA16="Z")),UPPER(AA16),"")))</f>
        <v/>
      </c>
      <c r="AB18" s="33"/>
      <c r="AC18" s="150"/>
      <c r="AY18" s="1"/>
      <c r="AZ18" s="1"/>
      <c r="BA18" s="1"/>
      <c r="BB18" s="1"/>
      <c r="BC18" s="1"/>
      <c r="BD18" s="1"/>
      <c r="BE18" s="1"/>
      <c r="BF18" s="1"/>
      <c r="BG18" s="1"/>
      <c r="BH18" s="1"/>
      <c r="BI18" s="1"/>
      <c r="BJ18" s="1"/>
      <c r="BK18" s="1"/>
      <c r="BL18" s="1"/>
      <c r="BM18" s="1"/>
    </row>
    <row r="19" spans="3:65" ht="21" customHeight="1" x14ac:dyDescent="0.25">
      <c r="C19" s="150"/>
      <c r="D19" s="356"/>
      <c r="E19" s="354" t="s">
        <v>707</v>
      </c>
      <c r="F19" s="176" t="s">
        <v>703</v>
      </c>
      <c r="G19" s="169" t="s">
        <v>10</v>
      </c>
      <c r="H19" s="169" t="s">
        <v>12</v>
      </c>
      <c r="I19" s="169" t="s">
        <v>10</v>
      </c>
      <c r="J19" s="169" t="s">
        <v>8</v>
      </c>
      <c r="K19" s="169" t="s">
        <v>10</v>
      </c>
      <c r="L19" s="169" t="s">
        <v>10</v>
      </c>
      <c r="M19" s="257" t="s">
        <v>10</v>
      </c>
      <c r="N19" s="257" t="s">
        <v>10</v>
      </c>
      <c r="O19" s="257" t="s">
        <v>10</v>
      </c>
      <c r="P19" s="257" t="s">
        <v>10</v>
      </c>
      <c r="Q19" s="257" t="s">
        <v>10</v>
      </c>
      <c r="R19" s="255" t="s">
        <v>218</v>
      </c>
      <c r="S19" s="265" t="s">
        <v>503</v>
      </c>
      <c r="T19" s="41"/>
      <c r="U19" s="35"/>
      <c r="V19" s="36"/>
      <c r="W19" s="41"/>
      <c r="X19" s="35"/>
      <c r="Y19" s="36"/>
      <c r="Z19" s="42" t="str">
        <f>IF(OR(AND(T19="",U19=""),AND(W19="",X19=""),AND(U19="X",X19="X"),AND(U19="Q",X19="Q"),OR(U19="M",X19="M")),"",SUM(T19,W19))</f>
        <v/>
      </c>
      <c r="AA19" s="34" t="str">
        <f xml:space="preserve"> IF(AND(OR(AND(U19="Q",X19="Q"),AND(U19="X",X19="X")),SUM(T19,W19)=0,ISNUMBER(Z19)),"",IF(OR(U19="M",X19="M"),"M",IF(AND(U19=X19,OR(U19="X",U19="W",U19="Q",U19="U",U19="Z")),UPPER( U19),"")))</f>
        <v/>
      </c>
      <c r="AB19" s="33"/>
      <c r="AC19" s="150"/>
      <c r="AY19" s="1"/>
      <c r="AZ19" s="1"/>
      <c r="BA19" s="1"/>
      <c r="BB19" s="1"/>
      <c r="BC19" s="1"/>
      <c r="BD19" s="1"/>
      <c r="BE19" s="1"/>
      <c r="BF19" s="1"/>
      <c r="BG19" s="1"/>
      <c r="BH19" s="1"/>
      <c r="BI19" s="1"/>
      <c r="BJ19" s="1"/>
      <c r="BK19" s="1"/>
      <c r="BL19" s="1"/>
      <c r="BM19" s="1"/>
    </row>
    <row r="20" spans="3:65" ht="21" customHeight="1" x14ac:dyDescent="0.25">
      <c r="C20" s="150"/>
      <c r="D20" s="356"/>
      <c r="E20" s="354"/>
      <c r="F20" s="176" t="s">
        <v>704</v>
      </c>
      <c r="G20" s="169" t="s">
        <v>10</v>
      </c>
      <c r="H20" s="169" t="s">
        <v>11</v>
      </c>
      <c r="I20" s="169" t="s">
        <v>10</v>
      </c>
      <c r="J20" s="169" t="s">
        <v>8</v>
      </c>
      <c r="K20" s="169" t="s">
        <v>10</v>
      </c>
      <c r="L20" s="169" t="s">
        <v>10</v>
      </c>
      <c r="M20" s="257" t="s">
        <v>10</v>
      </c>
      <c r="N20" s="257" t="s">
        <v>10</v>
      </c>
      <c r="O20" s="257" t="s">
        <v>10</v>
      </c>
      <c r="P20" s="257" t="s">
        <v>10</v>
      </c>
      <c r="Q20" s="257" t="s">
        <v>10</v>
      </c>
      <c r="R20" s="255" t="s">
        <v>218</v>
      </c>
      <c r="S20" s="265" t="s">
        <v>503</v>
      </c>
      <c r="T20" s="41"/>
      <c r="U20" s="35"/>
      <c r="V20" s="36"/>
      <c r="W20" s="41"/>
      <c r="X20" s="35"/>
      <c r="Y20" s="36"/>
      <c r="Z20" s="42" t="str">
        <f>IF(OR(AND(T20="",U20=""),AND(W20="",X20=""),AND(U20="X",X20="X"),AND(U20="Q",X20="Q"),OR(U20="M",X20="M")),"",SUM(T20,W20))</f>
        <v/>
      </c>
      <c r="AA20" s="34" t="str">
        <f xml:space="preserve"> IF(AND(OR(AND(U20="Q",X20="Q"),AND(U20="X",X20="X")),SUM(T20,W20)=0,ISNUMBER(Z20)),"",IF(OR(U20="M",X20="M"),"M",IF(AND(U20=X20,OR(U20="X",U20="W",U20="Q",U20="U",U20="Z")),UPPER( U20),"")))</f>
        <v/>
      </c>
      <c r="AB20" s="33"/>
      <c r="AC20" s="150"/>
      <c r="AY20" s="1"/>
      <c r="AZ20" s="1"/>
      <c r="BA20" s="1"/>
      <c r="BB20" s="1"/>
      <c r="BC20" s="1"/>
      <c r="BD20" s="1"/>
      <c r="BE20" s="1"/>
      <c r="BF20" s="1"/>
      <c r="BG20" s="1"/>
      <c r="BH20" s="1"/>
      <c r="BI20" s="1"/>
      <c r="BJ20" s="1"/>
      <c r="BK20" s="1"/>
      <c r="BL20" s="1"/>
      <c r="BM20" s="1"/>
    </row>
    <row r="21" spans="3:65" ht="21" customHeight="1" x14ac:dyDescent="0.25">
      <c r="C21" s="150"/>
      <c r="D21" s="356"/>
      <c r="E21" s="354"/>
      <c r="F21" s="178" t="s">
        <v>700</v>
      </c>
      <c r="G21" s="169" t="s">
        <v>10</v>
      </c>
      <c r="H21" s="169" t="s">
        <v>10</v>
      </c>
      <c r="I21" s="169" t="s">
        <v>10</v>
      </c>
      <c r="J21" s="169" t="s">
        <v>8</v>
      </c>
      <c r="K21" s="169" t="s">
        <v>10</v>
      </c>
      <c r="L21" s="169" t="s">
        <v>10</v>
      </c>
      <c r="M21" s="257" t="s">
        <v>10</v>
      </c>
      <c r="N21" s="257" t="s">
        <v>10</v>
      </c>
      <c r="O21" s="257" t="s">
        <v>10</v>
      </c>
      <c r="P21" s="257" t="s">
        <v>10</v>
      </c>
      <c r="Q21" s="257" t="s">
        <v>10</v>
      </c>
      <c r="R21" s="255" t="s">
        <v>218</v>
      </c>
      <c r="S21" s="265" t="s">
        <v>503</v>
      </c>
      <c r="T21" s="42" t="str">
        <f>IF(OR(AND(T19="",U19=""),AND(T20="",U20=""),AND(U19="X",U20="X"),AND(U19="Q",U20="Q"),OR(U19="M",U20="M")),"",SUM(T19,T20))</f>
        <v/>
      </c>
      <c r="U21" s="34" t="str">
        <f>IF(AND(OR(AND(U19="Q",U20="Q"),AND(U19="X",U20="X")),SUM(T19,T20)=0,ISNUMBER(T21)),"",IF(OR(U19="m",U20="m"),"m",IF(AND(U19=U20,OR(U19="X",U19="W",U19="Q",U19="U",U19="Z")),UPPER(U19),"")))</f>
        <v/>
      </c>
      <c r="V21" s="33"/>
      <c r="W21" s="42" t="str">
        <f>IF(OR(AND(W19="",X19=""),AND(W20="",X20=""),AND(X19="X",X20="X"),AND(X19="Q",X20="Q"),OR(X19="M",X20="M")),"",SUM(W19,W20))</f>
        <v/>
      </c>
      <c r="X21" s="34" t="str">
        <f>IF(AND(OR(AND(X19="Q",X20="Q"),AND(X19="X",X20="X")),SUM(W19,W20)=0,ISNUMBER(W21)),"",IF(OR(X19="m",X20="m"),"m",IF(AND(X19=X20,OR(X19="X",X19="W",X19="Q",X19="U",X19="Z")),UPPER(X19),"")))</f>
        <v/>
      </c>
      <c r="Y21" s="33"/>
      <c r="Z21" s="42" t="str">
        <f>IF(OR(AND(Z19="",AA19=""),AND(Z20="",AA20=""),AND(AA19="X",AA20="X"),AND(AA19="Q",AA20="Q"),OR(AA19="M",AA20="M")),"",SUM(Z19,Z20))</f>
        <v/>
      </c>
      <c r="AA21" s="34" t="str">
        <f>IF(AND(OR(AND(AA19="Q",AA20="Q"),AND(AA19="X",AA20="X")),SUM(Z19,Z20)=0,ISNUMBER(Z21)),"",IF(OR(AA19="m",AA20="m"),"m",IF(AND(AA19=AA20,OR(AA19="X",AA19="W",AA19="Q",AA19="U",AA19="Z")),UPPER(AA19),"")))</f>
        <v/>
      </c>
      <c r="AB21" s="33"/>
      <c r="AC21" s="150"/>
      <c r="AY21" s="1"/>
      <c r="AZ21" s="1"/>
      <c r="BA21" s="1"/>
      <c r="BB21" s="1"/>
      <c r="BC21" s="1"/>
      <c r="BD21" s="1"/>
      <c r="BE21" s="1"/>
      <c r="BF21" s="1"/>
      <c r="BG21" s="1"/>
      <c r="BH21" s="1"/>
      <c r="BI21" s="1"/>
      <c r="BJ21" s="1"/>
      <c r="BK21" s="1"/>
      <c r="BL21" s="1"/>
      <c r="BM21" s="1"/>
    </row>
    <row r="22" spans="3:65" ht="21" customHeight="1" x14ac:dyDescent="0.25">
      <c r="C22" s="150"/>
      <c r="D22" s="356"/>
      <c r="E22" s="354" t="s">
        <v>700</v>
      </c>
      <c r="F22" s="176" t="s">
        <v>703</v>
      </c>
      <c r="G22" s="169" t="s">
        <v>10</v>
      </c>
      <c r="H22" s="169" t="s">
        <v>12</v>
      </c>
      <c r="I22" s="169" t="s">
        <v>10</v>
      </c>
      <c r="J22" s="169" t="s">
        <v>10</v>
      </c>
      <c r="K22" s="169" t="s">
        <v>10</v>
      </c>
      <c r="L22" s="169" t="s">
        <v>10</v>
      </c>
      <c r="M22" s="257" t="s">
        <v>10</v>
      </c>
      <c r="N22" s="257" t="s">
        <v>10</v>
      </c>
      <c r="O22" s="257" t="s">
        <v>10</v>
      </c>
      <c r="P22" s="257" t="s">
        <v>10</v>
      </c>
      <c r="Q22" s="257" t="s">
        <v>10</v>
      </c>
      <c r="R22" s="255" t="s">
        <v>218</v>
      </c>
      <c r="S22" s="265" t="s">
        <v>503</v>
      </c>
      <c r="T22" s="42" t="str">
        <f>IF(OR(AND(T13="",U13=""),AND(T16="",U16=""),AND(T19="",U19=""),AND(U13="X",U16="X",U19="X"),AND(U13="Q",U16="Q",U19="Q"),OR(U13="M",U16="M",U19="M")),"",SUM(T13,T16,T19))</f>
        <v/>
      </c>
      <c r="U22" s="34" t="str">
        <f>IF(AND(OR(AND(U13="Q",U16="Q",U19="Q"),AND(U13="X",U16="X",U19="X")),SUM(T13,T16,T19)=0,ISNUMBER(T22)),"",IF(OR(U13="m",U16="m",U19="m"),"m",IF(AND(U13=U16,U13=U19,OR(U13="X",U13="W",U13="Q",U13="U",U13="Z")),UPPER(U13),"")))</f>
        <v/>
      </c>
      <c r="V22" s="33"/>
      <c r="W22" s="42" t="str">
        <f>IF(OR(AND(W13="",X13=""),AND(W16="",X16=""),AND(W19="",X19=""),AND(X13="X",X16="X",X19="X"),AND(X13="Q",X16="Q",X19="Q"),OR(X13="M",X16="M",X19="M")),"",SUM(W13,W16,W19))</f>
        <v/>
      </c>
      <c r="X22" s="34" t="str">
        <f>IF(AND(OR(AND(X13="Q",X16="Q",X19="Q"),AND(X13="X",X16="X",X19="X")),SUM(W13,W16,W19)=0,ISNUMBER(W22)),"",IF(OR(X13="m",X16="m",X19="m"),"m",IF(AND(X13=X16,X13=X19,OR(X13="X",X13="W",X13="Q",X13="U",X13="Z")),UPPER(X13),"")))</f>
        <v/>
      </c>
      <c r="Y22" s="33"/>
      <c r="Z22" s="42" t="str">
        <f>IF(OR(AND(Z13="",AA13=""),AND(Z16="",AA16=""),AND(Z19="",AA19=""),AND(AA13="X",AA16="X",AA19="X"),AND(AA13="Q",AA16="Q",AA19="Q"),OR(AA13="M",AA16="M",AA19="M")),"",SUM(Z13,Z16,Z19))</f>
        <v/>
      </c>
      <c r="AA22" s="34" t="str">
        <f>IF(AND(OR(AND(AA13="Q",AA16="Q",AA19="Q"),AND(AA13="X",AA16="X",AA19="X")),SUM(Z13,Z16,Z19)=0,ISNUMBER(Z22)),"",IF(OR(AA13="m",AA16="m",AA19="m"),"m",IF(AND(AA13=AA16,AA13=AA19,OR(AA13="X",AA13="W",AA13="Q",AA13="U",AA13="Z")),UPPER(AA13),"")))</f>
        <v/>
      </c>
      <c r="AB22" s="33"/>
      <c r="AC22" s="150"/>
      <c r="AY22" s="1"/>
      <c r="AZ22" s="1"/>
      <c r="BA22" s="1"/>
      <c r="BB22" s="1"/>
      <c r="BC22" s="1"/>
      <c r="BD22" s="1"/>
      <c r="BE22" s="1"/>
      <c r="BF22" s="1"/>
      <c r="BG22" s="1"/>
      <c r="BH22" s="1"/>
      <c r="BI22" s="1"/>
      <c r="BJ22" s="1"/>
      <c r="BK22" s="1"/>
      <c r="BL22" s="1"/>
      <c r="BM22" s="1"/>
    </row>
    <row r="23" spans="3:65" ht="21" customHeight="1" x14ac:dyDescent="0.25">
      <c r="C23" s="150"/>
      <c r="D23" s="356"/>
      <c r="E23" s="354"/>
      <c r="F23" s="176" t="s">
        <v>704</v>
      </c>
      <c r="G23" s="169" t="s">
        <v>10</v>
      </c>
      <c r="H23" s="169" t="s">
        <v>11</v>
      </c>
      <c r="I23" s="169" t="s">
        <v>10</v>
      </c>
      <c r="J23" s="169" t="s">
        <v>10</v>
      </c>
      <c r="K23" s="169" t="s">
        <v>10</v>
      </c>
      <c r="L23" s="169" t="s">
        <v>10</v>
      </c>
      <c r="M23" s="257" t="s">
        <v>10</v>
      </c>
      <c r="N23" s="257" t="s">
        <v>10</v>
      </c>
      <c r="O23" s="257" t="s">
        <v>10</v>
      </c>
      <c r="P23" s="257" t="s">
        <v>10</v>
      </c>
      <c r="Q23" s="257" t="s">
        <v>10</v>
      </c>
      <c r="R23" s="255" t="s">
        <v>218</v>
      </c>
      <c r="S23" s="265" t="s">
        <v>503</v>
      </c>
      <c r="T23" s="42" t="str">
        <f>IF(OR(AND(T14="",U14=""),AND(T17="",U17=""),AND(T20="",U20=""),AND(U14="X",U17="X",U20="X"),AND(U14="Q",U17="Q",U20="Q"),OR(U14="M",U17="M",U20="M")),"",SUM(T14,T17,T20))</f>
        <v/>
      </c>
      <c r="U23" s="34" t="str">
        <f>IF(AND(OR(AND(U14="Q",U17="Q",U20="Q"),AND(U14="X",U17="X",U20="X")),SUM(T14,T17,T20)=0,ISNUMBER(T23)),"",IF(OR(U14="m",U17="m",U20="m"),"m",IF(AND(U14=U17,U14=U20,OR(U14="X",U14="W",U14="Q",U14="U",U14="Z")),UPPER(U14),"")))</f>
        <v/>
      </c>
      <c r="V23" s="33"/>
      <c r="W23" s="42" t="str">
        <f>IF(OR(AND(W14="",X14=""),AND(W17="",X17=""),AND(W20="",X20=""),AND(X14="X",X17="X",X20="X"),AND(X14="Q",X17="Q",X20="Q"),OR(X14="M",X17="M",X20="M")),"",SUM(W14,W17,W20))</f>
        <v/>
      </c>
      <c r="X23" s="34" t="str">
        <f>IF(AND(OR(AND(X14="Q",X17="Q",X20="Q"),AND(X14="X",X17="X",X20="X")),SUM(W14,W17,W20)=0,ISNUMBER(W23)),"",IF(OR(X14="m",X17="m",X20="m"),"m",IF(AND(X14=X17,X14=X20,OR(X14="X",X14="W",X14="Q",X14="U",X14="Z")),UPPER(X14),"")))</f>
        <v/>
      </c>
      <c r="Y23" s="33"/>
      <c r="Z23" s="42" t="str">
        <f>IF(OR(AND(Z14="",AA14=""),AND(Z17="",AA17=""),AND(Z20="",AA20=""),AND(AA14="X",AA17="X",AA20="X"),AND(AA14="Q",AA17="Q",AA20="Q"),OR(AA14="M",AA17="M",AA20="M")),"",SUM(Z14,Z17,Z20))</f>
        <v/>
      </c>
      <c r="AA23" s="34" t="str">
        <f>IF(AND(OR(AND(AA14="Q",AA17="Q",AA20="Q"),AND(AA14="X",AA17="X",AA20="X")),SUM(Z14,Z17,Z20)=0,ISNUMBER(Z23)),"",IF(OR(AA14="m",AA17="m",AA20="m"),"m",IF(AND(AA14=AA17,AA14=AA20,OR(AA14="X",AA14="W",AA14="Q",AA14="U",AA14="Z")),UPPER(AA14),"")))</f>
        <v/>
      </c>
      <c r="AB23" s="33"/>
      <c r="AC23" s="150"/>
      <c r="AY23" s="1"/>
      <c r="AZ23" s="1"/>
      <c r="BA23" s="1"/>
      <c r="BB23" s="1"/>
      <c r="BC23" s="1"/>
      <c r="BD23" s="1"/>
      <c r="BE23" s="1"/>
      <c r="BF23" s="1"/>
      <c r="BG23" s="1"/>
      <c r="BH23" s="1"/>
      <c r="BI23" s="1"/>
      <c r="BJ23" s="1"/>
      <c r="BK23" s="1"/>
      <c r="BL23" s="1"/>
      <c r="BM23" s="1"/>
    </row>
    <row r="24" spans="3:65" ht="21" customHeight="1" x14ac:dyDescent="0.25">
      <c r="C24" s="150"/>
      <c r="D24" s="357"/>
      <c r="E24" s="354"/>
      <c r="F24" s="178" t="s">
        <v>700</v>
      </c>
      <c r="G24" s="169" t="s">
        <v>10</v>
      </c>
      <c r="H24" s="169" t="s">
        <v>10</v>
      </c>
      <c r="I24" s="169" t="s">
        <v>10</v>
      </c>
      <c r="J24" s="169" t="s">
        <v>10</v>
      </c>
      <c r="K24" s="169" t="s">
        <v>10</v>
      </c>
      <c r="L24" s="169" t="s">
        <v>10</v>
      </c>
      <c r="M24" s="257" t="s">
        <v>10</v>
      </c>
      <c r="N24" s="257" t="s">
        <v>10</v>
      </c>
      <c r="O24" s="257" t="s">
        <v>10</v>
      </c>
      <c r="P24" s="257" t="s">
        <v>10</v>
      </c>
      <c r="Q24" s="257" t="s">
        <v>10</v>
      </c>
      <c r="R24" s="255" t="s">
        <v>218</v>
      </c>
      <c r="S24" s="265" t="s">
        <v>503</v>
      </c>
      <c r="T24" s="42" t="str">
        <f>IF(OR(AND(T15="",U15=""),AND(T18="",U18=""),AND(T21="",U21=""),AND(U15="X",U18="X",U21="X"),AND(U15="Q",U18="Q",U21="Q"),OR(U15="M",U18="M",U21="M")),"",SUM(T15,T18,T21))</f>
        <v/>
      </c>
      <c r="U24" s="34" t="str">
        <f>IF(AND(OR(AND(U15="Q",U18="Q",U21="Q"),AND(U15="X",U18="X",U21="X")),SUM(T15,T18,T21)=0,ISNUMBER(T24)),"",IF(OR(U15="m",U18="m",U21="m"),"m",IF(AND(U15=U18,U15=U21,OR(U15="X",U15="W",U15="Q",U15="U",U15="Z")),UPPER(U15),"")))</f>
        <v/>
      </c>
      <c r="V24" s="33"/>
      <c r="W24" s="42" t="str">
        <f>IF(OR(AND(W15="",X15=""),AND(W18="",X18=""),AND(W21="",X21=""),AND(X15="X",X18="X",X21="X"),AND(X15="Q",X18="Q",X21="Q"),OR(X15="M",X18="M",X21="M")),"",SUM(W15,W18,W21))</f>
        <v/>
      </c>
      <c r="X24" s="34" t="str">
        <f>IF(AND(OR(AND(X15="Q",X18="Q",X21="Q"),AND(X15="X",X18="X",X21="X")),SUM(W15,W18,W21)=0,ISNUMBER(W24)),"",IF(OR(X15="m",X18="m",X21="m"),"m",IF(AND(X15=X18,X15=X21,OR(X15="X",X15="W",X15="Q",X15="U",X15="Z")),UPPER(X15),"")))</f>
        <v/>
      </c>
      <c r="Y24" s="33"/>
      <c r="Z24" s="42" t="str">
        <f>IF(OR(AND(Z15="",AA15=""),AND(Z18="",AA18=""),AND(Z21="",AA21=""),AND(AA15="X",AA18="X",AA21="X"),AND(AA15="Q",AA18="Q",AA21="Q"),OR(AA15="M",AA18="M",AA21="M")),"",SUM(Z15,Z18,Z21))</f>
        <v/>
      </c>
      <c r="AA24" s="34" t="str">
        <f>IF(AND(OR(AND(AA15="Q",AA18="Q",AA21="Q"),AND(AA15="X",AA18="X",AA21="X")),SUM(Z15,Z18,Z21)=0,ISNUMBER(Z24)),"",IF(OR(AA15="m",AA18="m",AA21="m"),"m",IF(AND(AA15=AA18,AA15=AA21,OR(AA15="X",AA15="W",AA15="Q",AA15="U",AA15="Z")),UPPER(AA15),"")))</f>
        <v/>
      </c>
      <c r="AB24" s="33"/>
      <c r="AC24" s="150"/>
      <c r="AY24" s="1"/>
      <c r="AZ24" s="1"/>
      <c r="BA24" s="1"/>
      <c r="BB24" s="1"/>
      <c r="BC24" s="1"/>
      <c r="BD24" s="1"/>
      <c r="BE24" s="1"/>
      <c r="BF24" s="1"/>
      <c r="BG24" s="1"/>
      <c r="BH24" s="1"/>
      <c r="BI24" s="1"/>
      <c r="BJ24" s="1"/>
      <c r="BK24" s="1"/>
      <c r="BL24" s="1"/>
      <c r="BM24" s="1"/>
    </row>
    <row r="25" spans="3:65" ht="15" customHeight="1" x14ac:dyDescent="0.25">
      <c r="C25" s="150"/>
      <c r="D25" s="150"/>
      <c r="E25" s="150"/>
      <c r="F25" s="150"/>
      <c r="G25" s="156"/>
      <c r="H25" s="156"/>
      <c r="I25" s="156"/>
      <c r="J25" s="156"/>
      <c r="K25" s="156"/>
      <c r="L25" s="156"/>
      <c r="M25" s="156"/>
      <c r="N25" s="156"/>
      <c r="O25" s="156"/>
      <c r="P25" s="156"/>
      <c r="Q25" s="156"/>
      <c r="R25" s="156"/>
      <c r="S25" s="150"/>
      <c r="T25" s="150"/>
      <c r="U25" s="150"/>
      <c r="V25" s="150"/>
      <c r="W25" s="150"/>
      <c r="X25" s="150"/>
      <c r="Y25" s="150"/>
      <c r="Z25" s="150"/>
      <c r="AA25" s="150"/>
      <c r="AB25" s="150"/>
      <c r="AC25" s="150"/>
    </row>
    <row r="26" spans="3:65" ht="21" hidden="1" x14ac:dyDescent="0.25">
      <c r="C26" s="150"/>
      <c r="D26" s="150"/>
      <c r="E26" s="150"/>
      <c r="F26" s="150"/>
      <c r="G26" s="156"/>
      <c r="H26" s="156"/>
      <c r="I26" s="156"/>
      <c r="J26" s="156"/>
      <c r="K26" s="156"/>
      <c r="L26" s="156"/>
      <c r="M26" s="156"/>
      <c r="N26" s="156"/>
      <c r="O26" s="156"/>
      <c r="P26" s="156"/>
      <c r="Q26" s="156"/>
      <c r="R26" s="156"/>
      <c r="S26" s="150"/>
      <c r="T26" s="150"/>
      <c r="U26" s="150"/>
      <c r="V26" s="150"/>
      <c r="W26" s="150"/>
      <c r="X26" s="150"/>
      <c r="Y26" s="150"/>
      <c r="Z26" s="150"/>
      <c r="AA26" s="150"/>
      <c r="AB26" s="150"/>
      <c r="AC26" s="150"/>
    </row>
    <row r="27" spans="3:65" hidden="1" x14ac:dyDescent="0.25"/>
    <row r="28" spans="3:65" hidden="1" x14ac:dyDescent="0.25"/>
    <row r="29" spans="3:65" hidden="1" x14ac:dyDescent="0.25"/>
    <row r="30" spans="3:65" hidden="1" x14ac:dyDescent="0.25"/>
    <row r="31" spans="3:65" hidden="1" x14ac:dyDescent="0.25"/>
    <row r="32" spans="3:65" hidden="1" x14ac:dyDescent="0.25"/>
    <row r="33" spans="20:28" hidden="1" x14ac:dyDescent="0.25"/>
    <row r="34" spans="20:28" hidden="1" x14ac:dyDescent="0.25">
      <c r="T34" s="148">
        <f>SUMPRODUCT(--(T13:T24=0),--(T13:T24&lt;&gt;""),--(U13:U24="Z"))+SUMPRODUCT(--(T13:T24=0),--(T13:T24&lt;&gt;""),--(U13:U24=""))+SUMPRODUCT(--(T13:T24&gt;0),--(U13:U24="W"))+SUMPRODUCT(--(T13:T24&gt;0),--(U13:U24="U"))+SUMPRODUCT(--(T13:T24&gt;0), --(T13:T24&lt;&gt;""),--(U13:U24=""))+SUMPRODUCT(--(T13:T24=""),--(U13:U24="Z"))</f>
        <v>0</v>
      </c>
      <c r="U34" s="148"/>
      <c r="V34" s="148"/>
      <c r="W34" s="148">
        <f t="shared" ref="W34" si="0">SUMPRODUCT(--(W13:W24=0),--(W13:W24&lt;&gt;""),--(X13:X24="Z"))+SUMPRODUCT(--(W13:W24=0),--(W13:W24&lt;&gt;""),--(X13:X24=""))+SUMPRODUCT(--(W13:W24&gt;0),--(X13:X24="W"))+SUMPRODUCT(--(W13:W24&gt;0),--(X13:X24="U"))+SUMPRODUCT(--(W13:W24&gt;0), --(W13:W24&lt;&gt;""),--(X13:X24=""))+SUMPRODUCT(--(W13:W24=""),--(X13:X24="Z"))</f>
        <v>0</v>
      </c>
      <c r="X34" s="148"/>
      <c r="Y34" s="148"/>
      <c r="Z34" s="148">
        <f t="shared" ref="Z34" si="1">SUMPRODUCT(--(Z13:Z24=0),--(Z13:Z24&lt;&gt;""),--(AA13:AA24="Z"))+SUMPRODUCT(--(Z13:Z24=0),--(Z13:Z24&lt;&gt;""),--(AA13:AA24=""))+SUMPRODUCT(--(Z13:Z24&gt;0),--(AA13:AA24="W"))+SUMPRODUCT(--(Z13:Z24&gt;0),--(AA13:AA24="U"))+SUMPRODUCT(--(Z13:Z24&gt;0), --(Z13:Z24&lt;&gt;""),--(AA13:AA24=""))+SUMPRODUCT(--(Z13:Z24=""),--(AA13:AA24="Z"))</f>
        <v>0</v>
      </c>
      <c r="AA34" s="148"/>
      <c r="AB34" s="148"/>
    </row>
  </sheetData>
  <sheetProtection algorithmName="SHA-512" hashValue="ktobFaCEZnIutypIIo+VXYDl5esmHuuctCHCZa/87ghNnV87Q91qxeTjSOB8RcA7dodsqAHImsQuO1pZ3w6ZUw==" saltValue="/HU0XZaY786nK3khyM3GZA==" spinCount="100000" sheet="1" objects="1" scenarios="1" formatCells="0" formatColumns="0" formatRows="0" sort="0" autoFilter="0"/>
  <mergeCells count="11">
    <mergeCell ref="T5:AB5"/>
    <mergeCell ref="T6:V6"/>
    <mergeCell ref="W6:Y6"/>
    <mergeCell ref="Z6:AB6"/>
    <mergeCell ref="D1:AB1"/>
    <mergeCell ref="E13:E15"/>
    <mergeCell ref="E16:E18"/>
    <mergeCell ref="E22:E24"/>
    <mergeCell ref="D13:D24"/>
    <mergeCell ref="D5:F6"/>
    <mergeCell ref="E19:E21"/>
  </mergeCells>
  <conditionalFormatting sqref="T13:T24 W13:W24 Z13:Z24">
    <cfRule type="expression" dxfId="233" priority="3">
      <formula>OR(AND(T13=0,T13&lt;&gt;"",U13&lt;&gt;"Z",U13&lt;&gt;""),AND(T13&gt;0,T13&lt;&gt;"",AND(U13&lt;&gt;"W",U13&lt;&gt;"U"),U13&lt;&gt;""),AND(T13="",OR(U13="W",U13="U")))</formula>
    </cfRule>
  </conditionalFormatting>
  <conditionalFormatting sqref="U13:U24 X13:X24 AA13:AA24">
    <cfRule type="expression" dxfId="232" priority="2">
      <formula>OR(AND(T13=0,T13&lt;&gt;"",U13&lt;&gt;"Z",U13&lt;&gt;""),AND(T13&gt;0,T13&lt;&gt;"",AND(U13&lt;&gt;"W",U13&lt;&gt;"U"),U13&lt;&gt;""),AND(T13="",OR(U13="W",U13="U")))</formula>
    </cfRule>
  </conditionalFormatting>
  <conditionalFormatting sqref="V13:V24 Y13:Y24 AB13:AB24">
    <cfRule type="expression" dxfId="231" priority="1">
      <formula xml:space="preserve"> AND(OR(U13="X",U13="U",U13="W"),V13="")</formula>
    </cfRule>
  </conditionalFormatting>
  <conditionalFormatting sqref="Z15 Z18 Z21 T15 W15 T18 W18 T21 W21">
    <cfRule type="expression" dxfId="230" priority="4">
      <formula>OR(AND(U13="X",U14="X"),AND(U13="Q",U14="Q"))</formula>
    </cfRule>
    <cfRule type="expression" dxfId="229" priority="5">
      <formula>IF(OR(AND(T13="",U13=""),AND(T14="",U14=""),AND(U13="X",U14="X"),AND(U13="Q",U14="Q"),OR(U13="M",U14="M")),"",SUM(T13,T14)) &lt;&gt; T15</formula>
    </cfRule>
  </conditionalFormatting>
  <conditionalFormatting sqref="AA15 AA18 AA21 U15 X15 U18 X18 U21 X21">
    <cfRule type="expression" dxfId="228" priority="6">
      <formula>OR(AND(U13="X",U14="X"),AND(U13="Q",U14="Q"))</formula>
    </cfRule>
    <cfRule type="expression" dxfId="227" priority="7">
      <formula>IF(AND(OR(AND(U13="Q",U14="Q"),AND(U13="X",U14="X")),SUM(T13,T14)=0,ISNUMBER(T15)),"",IF(OR(U13="M",U14="M"),"M",IF(AND(U13=U14,OR(U13="X",U13="W",U13="Q",U13="U",U13="Z")),UPPER(U13),""))) &lt;&gt; U15</formula>
    </cfRule>
  </conditionalFormatting>
  <conditionalFormatting sqref="Z22:Z24 T22:T24 W22:W24">
    <cfRule type="expression" dxfId="226" priority="8">
      <formula>OR(AND(U13="X",U16="X",U19="X"),AND(U13="Q",U16="Q",U19="Q"))</formula>
    </cfRule>
    <cfRule type="expression" dxfId="225" priority="9">
      <formula>IF(OR(AND(T13="",U13=""),AND(T16="",U16=""),AND(T19="",U19=""),AND(U13="X",U16="X",U19="X"),AND(U13="Q",U16="Q",U19="Q"),OR(U13="M",U16="M",U19="M")),"",SUM(T13,T16,T19)) &lt;&gt; T22</formula>
    </cfRule>
  </conditionalFormatting>
  <conditionalFormatting sqref="AA22:AA24 U22:U24 X22:X24">
    <cfRule type="expression" dxfId="224" priority="10">
      <formula>OR(AND(U13="X",U16="X",U19="X"),AND(U13="Q",U16="Q",U19="Q"))</formula>
    </cfRule>
    <cfRule type="expression" dxfId="223" priority="11">
      <formula>IF(AND(OR(AND(U13="Q",U16="Q",U19="Q"),AND(U13="X",U16="X",U19="X")),SUM(T13,T16,T19)=0,ISNUMBER(T22)),"",IF(OR(U13="M",U16="M",U19="M"),"M",IF(AND(U13=U16,U13=U19,OR(U13="X",U13="W",U13="Q",U13="U",U13="Z")),UPPER(U13),""))) &lt;&gt; U22</formula>
    </cfRule>
  </conditionalFormatting>
  <conditionalFormatting sqref="Z13:Z14 Z16:Z17 Z19:Z20">
    <cfRule type="expression" dxfId="222" priority="12">
      <formula>OR(AND(U13="X",X13="X"),AND(U13="Q",X13="Q"))</formula>
    </cfRule>
  </conditionalFormatting>
  <conditionalFormatting sqref="Z13:Z14 Z16:Z17 Z19:Z20">
    <cfRule type="expression" dxfId="221" priority="13">
      <formula>IF(OR(AND(T13="",U13=""),AND(W13="",X13=""),AND(U13="X",X13="X"),AND(U13="Q",X13="Q"),OR(U13="M",X13="M")),"",SUM(T13,W13)) &lt;&gt; Z13</formula>
    </cfRule>
  </conditionalFormatting>
  <conditionalFormatting sqref="AA13:AA14 AA16:AA17 AA19:AA20">
    <cfRule type="expression" dxfId="220" priority="14">
      <formula>OR(AND(U13="X",X13="X"),AND(U13="Q",X13="Q"))</formula>
    </cfRule>
  </conditionalFormatting>
  <conditionalFormatting sqref="AA13:AA14 AA16:AA17 AA19:AA20">
    <cfRule type="expression" dxfId="219" priority="15">
      <formula xml:space="preserve"> IF(AND(OR(AND(U13="Q",X13="Q"),AND(U13="X",X13="X")),SUM(T13,W13)=0,ISNUMBER(Z13)),"",IF(OR(U13="M",X13="M"),"M",IF(AND(U13=X13,OR(U13="X",U13="W",U13="Q",U13="U",U13="Z")),UPPER( U13),""))) &lt;&gt; AA13</formula>
    </cfRule>
  </conditionalFormatting>
  <dataValidations count="4">
    <dataValidation allowBlank="1" showInputMessage="1" showErrorMessage="1" sqref="T2:AB12 AC1:XFD1048576 T25:AB1048576 E2:S1048576 A1:D1048576"/>
    <dataValidation type="decimal" operator="greaterThanOrEqual" allowBlank="1" showInputMessage="1" showErrorMessage="1" errorTitle="Entrée non valide" error="Veuillez entrer une valeur numérique" sqref="T13:T24 W13:W24 Z13:Z24">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24 X13:X24 AA13:AA24">
      <formula1>"M,Q,U,W,X,Z"</formula1>
    </dataValidation>
    <dataValidation type="textLength" allowBlank="1" showInputMessage="1" showErrorMessage="1" errorTitle="Entrée non valide" error="La longueur du texte devrait être comprise entre 2 et 500 caractères" sqref="V13:V24 Y13:Y24 AB13:AB24">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82" orientation="landscape" horizontalDpi="1200" verticalDpi="1200" r:id="rId1"/>
  <headerFooter>
    <oddFooter>&amp;C&amp;P&amp;R&amp;F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M31"/>
  <sheetViews>
    <sheetView showGridLines="0" topLeftCell="C1" zoomScaleNormal="100" zoomScalePageLayoutView="85" workbookViewId="0">
      <selection activeCell="C1" sqref="C1"/>
    </sheetView>
  </sheetViews>
  <sheetFormatPr defaultColWidth="16" defaultRowHeight="15" x14ac:dyDescent="0.25"/>
  <cols>
    <col min="1" max="1" width="12.42578125" style="154" hidden="1" customWidth="1"/>
    <col min="2" max="2" width="9.28515625" style="154" hidden="1" customWidth="1"/>
    <col min="3" max="3" width="3.7109375" style="154" customWidth="1"/>
    <col min="4" max="5" width="21.85546875" style="154" customWidth="1"/>
    <col min="6" max="6" width="56" style="193" customWidth="1"/>
    <col min="7" max="18" width="6.7109375" style="183" hidden="1" customWidth="1"/>
    <col min="19" max="19" width="12.42578125" style="183" hidden="1" customWidth="1"/>
    <col min="20" max="20" width="12.7109375" style="154" customWidth="1"/>
    <col min="21" max="21" width="2.7109375" style="154" customWidth="1"/>
    <col min="22" max="22" width="5.7109375" style="154" customWidth="1"/>
    <col min="23" max="23" width="12.7109375" style="154" customWidth="1"/>
    <col min="24" max="24" width="2.7109375" style="154" customWidth="1"/>
    <col min="25" max="25" width="5.7109375" style="154" customWidth="1"/>
    <col min="26" max="26" width="12.7109375" style="154" customWidth="1"/>
    <col min="27" max="27" width="2.7109375" style="154" customWidth="1"/>
    <col min="28" max="28" width="5.7109375" style="154" customWidth="1"/>
    <col min="29" max="29" width="3.7109375" style="154" customWidth="1"/>
    <col min="30" max="16384" width="16" style="154"/>
  </cols>
  <sheetData>
    <row r="1" spans="1:65" ht="34.5" customHeight="1" x14ac:dyDescent="0.25">
      <c r="A1" s="201" t="s">
        <v>7</v>
      </c>
      <c r="B1" s="202" t="str">
        <f>VLOOKUP(VAL_Metadata!$B$2,VAL_Drop_Down_Lists!$A$3:$B$213,2,FALSE)</f>
        <v>_X</v>
      </c>
      <c r="C1" s="150"/>
      <c r="D1" s="373" t="s">
        <v>709</v>
      </c>
      <c r="E1" s="373"/>
      <c r="F1" s="373"/>
      <c r="G1" s="152"/>
      <c r="H1" s="152"/>
      <c r="I1" s="152"/>
      <c r="J1" s="152"/>
      <c r="K1" s="152"/>
      <c r="L1" s="152"/>
      <c r="M1" s="152"/>
      <c r="N1" s="152"/>
      <c r="O1" s="152"/>
      <c r="P1" s="152"/>
      <c r="Q1" s="152"/>
      <c r="R1" s="152"/>
      <c r="S1" s="152"/>
      <c r="T1" s="152"/>
      <c r="U1" s="152"/>
      <c r="V1" s="152"/>
      <c r="W1" s="152"/>
      <c r="X1" s="152"/>
      <c r="Y1" s="152"/>
      <c r="Z1" s="152"/>
      <c r="AA1" s="152"/>
      <c r="AB1" s="152"/>
      <c r="AC1" s="150"/>
      <c r="AY1" s="1"/>
      <c r="AZ1" s="1"/>
      <c r="BA1" s="1"/>
      <c r="BB1" s="1"/>
      <c r="BC1" s="1"/>
      <c r="BD1" s="1"/>
      <c r="BE1" s="1"/>
      <c r="BF1" s="1"/>
      <c r="BG1" s="1"/>
      <c r="BH1" s="1"/>
      <c r="BI1" s="1"/>
      <c r="BJ1" s="1"/>
      <c r="BK1" s="1"/>
      <c r="BL1" s="1"/>
      <c r="BM1" s="1"/>
    </row>
    <row r="2" spans="1:65" ht="3" customHeight="1" x14ac:dyDescent="0.25">
      <c r="A2" s="148" t="s">
        <v>14</v>
      </c>
      <c r="B2" s="243">
        <f>VAL_Metadata!H26</f>
        <v>2015</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Y2" s="1"/>
      <c r="AZ2" s="1"/>
      <c r="BA2" s="1"/>
      <c r="BB2" s="1"/>
      <c r="BC2" s="1"/>
      <c r="BD2" s="1"/>
      <c r="BE2" s="1"/>
      <c r="BF2" s="1"/>
      <c r="BG2" s="1"/>
      <c r="BH2" s="1"/>
      <c r="BI2" s="1"/>
      <c r="BJ2" s="1"/>
      <c r="BK2" s="1"/>
      <c r="BL2" s="1"/>
      <c r="BM2" s="1"/>
    </row>
    <row r="3" spans="1:65" ht="19.5" customHeight="1" x14ac:dyDescent="0.25">
      <c r="C3" s="150"/>
      <c r="D3" s="157" t="s">
        <v>1822</v>
      </c>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Y3" s="1"/>
      <c r="AZ3" s="1"/>
      <c r="BA3" s="1"/>
      <c r="BB3" s="1"/>
      <c r="BC3" s="1"/>
      <c r="BD3" s="1"/>
      <c r="BE3" s="1"/>
      <c r="BF3" s="1"/>
      <c r="BG3" s="1"/>
      <c r="BH3" s="1"/>
      <c r="BI3" s="1"/>
      <c r="BJ3" s="1"/>
      <c r="BK3" s="1"/>
      <c r="BL3" s="1"/>
      <c r="BM3" s="1"/>
    </row>
    <row r="4" spans="1:65" ht="3" customHeight="1" x14ac:dyDescent="0.25">
      <c r="C4" s="150"/>
      <c r="D4" s="157"/>
      <c r="E4" s="273"/>
      <c r="F4" s="157"/>
      <c r="G4" s="157"/>
      <c r="H4" s="157"/>
      <c r="I4" s="157"/>
      <c r="J4" s="157"/>
      <c r="K4" s="157"/>
      <c r="L4" s="157"/>
      <c r="M4" s="157"/>
      <c r="N4" s="157"/>
      <c r="O4" s="157"/>
      <c r="P4" s="157"/>
      <c r="Q4" s="157"/>
      <c r="R4" s="157"/>
      <c r="S4" s="157"/>
      <c r="T4" s="157"/>
      <c r="U4" s="157"/>
      <c r="V4" s="157"/>
      <c r="W4" s="157"/>
      <c r="X4" s="157"/>
      <c r="Y4" s="157"/>
      <c r="Z4" s="157"/>
      <c r="AA4" s="157"/>
      <c r="AB4" s="157"/>
      <c r="AC4" s="150"/>
      <c r="AY4" s="1"/>
      <c r="AZ4" s="1"/>
      <c r="BA4" s="1"/>
      <c r="BB4" s="1"/>
      <c r="BC4" s="1"/>
      <c r="BD4" s="1"/>
      <c r="BE4" s="1"/>
      <c r="BF4" s="1"/>
      <c r="BG4" s="1"/>
      <c r="BH4" s="1"/>
      <c r="BI4" s="1"/>
      <c r="BJ4" s="1"/>
      <c r="BK4" s="1"/>
      <c r="BL4" s="1"/>
      <c r="BM4" s="1"/>
    </row>
    <row r="5" spans="1:65" ht="21" customHeight="1" x14ac:dyDescent="0.25">
      <c r="C5" s="150"/>
      <c r="D5" s="380" t="s">
        <v>952</v>
      </c>
      <c r="E5" s="392"/>
      <c r="F5" s="381"/>
      <c r="G5" s="159"/>
      <c r="H5" s="159"/>
      <c r="I5" s="159"/>
      <c r="J5" s="159"/>
      <c r="K5" s="159"/>
      <c r="L5" s="159"/>
      <c r="M5" s="159"/>
      <c r="N5" s="159"/>
      <c r="O5" s="159"/>
      <c r="P5" s="159"/>
      <c r="Q5" s="159"/>
      <c r="R5" s="159"/>
      <c r="S5" s="159"/>
      <c r="T5" s="348" t="s">
        <v>718</v>
      </c>
      <c r="U5" s="349"/>
      <c r="V5" s="349"/>
      <c r="W5" s="349"/>
      <c r="X5" s="349"/>
      <c r="Y5" s="349"/>
      <c r="Z5" s="349"/>
      <c r="AA5" s="349"/>
      <c r="AB5" s="350"/>
      <c r="AC5" s="150"/>
      <c r="AY5" s="1"/>
      <c r="AZ5" s="1"/>
      <c r="BA5" s="1"/>
      <c r="BB5" s="1"/>
      <c r="BC5" s="1"/>
      <c r="BD5" s="1"/>
      <c r="BE5" s="1"/>
      <c r="BF5" s="1"/>
      <c r="BG5" s="1"/>
      <c r="BH5" s="1"/>
      <c r="BI5" s="1"/>
      <c r="BJ5" s="1"/>
      <c r="BK5" s="1"/>
      <c r="BL5" s="1"/>
      <c r="BM5" s="1"/>
    </row>
    <row r="6" spans="1:65" ht="21" customHeight="1" x14ac:dyDescent="0.25">
      <c r="C6" s="150"/>
      <c r="D6" s="384"/>
      <c r="E6" s="393"/>
      <c r="F6" s="385"/>
      <c r="G6" s="161"/>
      <c r="H6" s="161"/>
      <c r="I6" s="161"/>
      <c r="J6" s="161"/>
      <c r="K6" s="161"/>
      <c r="L6" s="161"/>
      <c r="M6" s="161"/>
      <c r="N6" s="161"/>
      <c r="O6" s="161"/>
      <c r="P6" s="161"/>
      <c r="Q6" s="161"/>
      <c r="R6" s="161"/>
      <c r="S6" s="161"/>
      <c r="T6" s="348" t="s">
        <v>711</v>
      </c>
      <c r="U6" s="349"/>
      <c r="V6" s="350"/>
      <c r="W6" s="348" t="s">
        <v>712</v>
      </c>
      <c r="X6" s="349"/>
      <c r="Y6" s="350"/>
      <c r="Z6" s="351" t="s">
        <v>700</v>
      </c>
      <c r="AA6" s="352"/>
      <c r="AB6" s="353"/>
      <c r="AC6" s="150"/>
      <c r="AY6" s="1"/>
      <c r="AZ6" s="1"/>
      <c r="BA6" s="1"/>
      <c r="BB6" s="1"/>
      <c r="BC6" s="1"/>
      <c r="BD6" s="1"/>
      <c r="BE6" s="1"/>
      <c r="BF6" s="1"/>
      <c r="BG6" s="1"/>
      <c r="BH6" s="1"/>
      <c r="BI6" s="1"/>
      <c r="BJ6" s="1"/>
      <c r="BK6" s="1"/>
      <c r="BL6" s="1"/>
      <c r="BM6" s="1"/>
    </row>
    <row r="7" spans="1:65" ht="21" hidden="1" customHeight="1" x14ac:dyDescent="0.25">
      <c r="C7" s="150"/>
      <c r="D7" s="186"/>
      <c r="E7" s="186"/>
      <c r="F7" s="191"/>
      <c r="G7" s="190"/>
      <c r="H7" s="190"/>
      <c r="I7" s="190"/>
      <c r="J7" s="190"/>
      <c r="K7" s="171"/>
      <c r="L7" s="171"/>
      <c r="M7" s="259"/>
      <c r="N7" s="259"/>
      <c r="O7" s="259"/>
      <c r="P7" s="259"/>
      <c r="Q7" s="259"/>
      <c r="R7" s="259"/>
      <c r="S7" s="256" t="s">
        <v>495</v>
      </c>
      <c r="T7" s="166" t="s">
        <v>345</v>
      </c>
      <c r="U7" s="164"/>
      <c r="V7" s="164"/>
      <c r="W7" s="166" t="s">
        <v>345</v>
      </c>
      <c r="X7" s="164"/>
      <c r="Y7" s="164"/>
      <c r="Z7" s="166" t="s">
        <v>345</v>
      </c>
      <c r="AA7" s="164"/>
      <c r="AB7" s="164"/>
      <c r="AC7" s="150"/>
      <c r="AY7" s="1"/>
      <c r="AZ7" s="1"/>
      <c r="BA7" s="1"/>
      <c r="BB7" s="1"/>
      <c r="BC7" s="1"/>
      <c r="BD7" s="1"/>
      <c r="BE7" s="1"/>
      <c r="BF7" s="1"/>
      <c r="BG7" s="1"/>
      <c r="BH7" s="1"/>
      <c r="BI7" s="1"/>
      <c r="BJ7" s="1"/>
      <c r="BK7" s="1"/>
      <c r="BL7" s="1"/>
      <c r="BM7" s="1"/>
    </row>
    <row r="8" spans="1:65" ht="21" hidden="1" customHeight="1" x14ac:dyDescent="0.25">
      <c r="A8" s="1"/>
      <c r="C8" s="150"/>
      <c r="D8" s="186"/>
      <c r="E8" s="186"/>
      <c r="F8" s="191"/>
      <c r="G8" s="190"/>
      <c r="H8" s="190"/>
      <c r="I8" s="190"/>
      <c r="J8" s="190"/>
      <c r="K8" s="165"/>
      <c r="L8" s="165"/>
      <c r="M8" s="256"/>
      <c r="N8" s="256"/>
      <c r="O8" s="256"/>
      <c r="P8" s="256"/>
      <c r="Q8" s="256"/>
      <c r="R8" s="256"/>
      <c r="S8" s="259" t="s">
        <v>364</v>
      </c>
      <c r="T8" s="166" t="s">
        <v>348</v>
      </c>
      <c r="U8" s="164"/>
      <c r="V8" s="164"/>
      <c r="W8" s="166" t="s">
        <v>349</v>
      </c>
      <c r="X8" s="164"/>
      <c r="Y8" s="164"/>
      <c r="Z8" s="166" t="s">
        <v>10</v>
      </c>
      <c r="AA8" s="164"/>
      <c r="AB8" s="164"/>
      <c r="AC8" s="150"/>
      <c r="AY8" s="1"/>
      <c r="AZ8" s="1"/>
      <c r="BA8" s="1"/>
      <c r="BB8" s="1"/>
      <c r="BC8" s="1"/>
      <c r="BD8" s="1"/>
      <c r="BE8" s="1"/>
      <c r="BF8" s="1"/>
      <c r="BG8" s="1"/>
      <c r="BH8" s="1"/>
      <c r="BI8" s="1"/>
      <c r="BJ8" s="1"/>
      <c r="BK8" s="1"/>
      <c r="BL8" s="1"/>
      <c r="BM8" s="1"/>
    </row>
    <row r="9" spans="1:65" ht="21" hidden="1" customHeight="1" x14ac:dyDescent="0.25">
      <c r="C9" s="150"/>
      <c r="D9" s="186"/>
      <c r="E9" s="186"/>
      <c r="F9" s="191"/>
      <c r="G9" s="190"/>
      <c r="H9" s="190"/>
      <c r="I9" s="190"/>
      <c r="J9" s="190"/>
      <c r="K9" s="165"/>
      <c r="L9" s="165"/>
      <c r="M9" s="256"/>
      <c r="N9" s="256"/>
      <c r="O9" s="256"/>
      <c r="P9" s="256"/>
      <c r="Q9" s="261"/>
      <c r="R9" s="261"/>
      <c r="S9" s="256" t="s">
        <v>365</v>
      </c>
      <c r="T9" s="166" t="s">
        <v>10</v>
      </c>
      <c r="U9" s="164"/>
      <c r="V9" s="164"/>
      <c r="W9" s="166" t="s">
        <v>10</v>
      </c>
      <c r="X9" s="164"/>
      <c r="Y9" s="164"/>
      <c r="Z9" s="166" t="s">
        <v>10</v>
      </c>
      <c r="AA9" s="164"/>
      <c r="AB9" s="164"/>
      <c r="AC9" s="150"/>
      <c r="AY9" s="1"/>
      <c r="AZ9" s="1"/>
      <c r="BA9" s="1"/>
      <c r="BB9" s="1"/>
      <c r="BC9" s="1"/>
      <c r="BD9" s="1"/>
      <c r="BE9" s="1"/>
      <c r="BF9" s="1"/>
      <c r="BG9" s="1"/>
      <c r="BH9" s="1"/>
      <c r="BI9" s="1"/>
      <c r="BJ9" s="1"/>
      <c r="BK9" s="1"/>
      <c r="BL9" s="1"/>
      <c r="BM9" s="1"/>
    </row>
    <row r="10" spans="1:65" ht="21" hidden="1" customHeight="1" x14ac:dyDescent="0.25">
      <c r="C10" s="150"/>
      <c r="D10" s="186"/>
      <c r="E10" s="186"/>
      <c r="F10" s="186"/>
      <c r="G10" s="204"/>
      <c r="H10" s="204"/>
      <c r="I10" s="204"/>
      <c r="J10" s="205"/>
      <c r="K10" s="204"/>
      <c r="L10" s="204"/>
      <c r="M10" s="269"/>
      <c r="N10" s="270"/>
      <c r="O10" s="271"/>
      <c r="P10" s="271"/>
      <c r="Q10" s="271"/>
      <c r="R10" s="271"/>
      <c r="S10" s="261" t="s">
        <v>367</v>
      </c>
      <c r="T10" s="166" t="s">
        <v>10</v>
      </c>
      <c r="U10" s="164"/>
      <c r="V10" s="164"/>
      <c r="W10" s="166" t="s">
        <v>10</v>
      </c>
      <c r="X10" s="164"/>
      <c r="Y10" s="164"/>
      <c r="Z10" s="166" t="s">
        <v>10</v>
      </c>
      <c r="AA10" s="164"/>
      <c r="AB10" s="164"/>
      <c r="AC10" s="150"/>
      <c r="AY10" s="1"/>
      <c r="AZ10" s="1"/>
      <c r="BA10" s="1"/>
      <c r="BB10" s="1"/>
      <c r="BC10" s="1"/>
      <c r="BD10" s="1"/>
      <c r="BE10" s="1"/>
      <c r="BF10" s="1"/>
      <c r="BG10" s="1"/>
      <c r="BH10" s="1"/>
      <c r="BI10" s="1"/>
      <c r="BJ10" s="1"/>
      <c r="BK10" s="1"/>
      <c r="BL10" s="1"/>
      <c r="BM10" s="1"/>
    </row>
    <row r="11" spans="1:65" ht="52.15" hidden="1" customHeight="1" x14ac:dyDescent="0.25">
      <c r="C11" s="150"/>
      <c r="D11" s="186"/>
      <c r="E11" s="186"/>
      <c r="F11" s="186"/>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66"/>
      <c r="U11" s="166"/>
      <c r="V11" s="166"/>
      <c r="W11" s="166"/>
      <c r="X11" s="166"/>
      <c r="Y11" s="166"/>
      <c r="Z11" s="166"/>
      <c r="AA11" s="166"/>
      <c r="AB11" s="166"/>
      <c r="AC11" s="150"/>
      <c r="AY11" s="1"/>
      <c r="AZ11" s="1"/>
      <c r="BA11" s="1"/>
      <c r="BB11" s="1"/>
      <c r="BC11" s="1"/>
      <c r="BD11" s="1"/>
      <c r="BE11" s="1"/>
      <c r="BF11" s="1"/>
      <c r="BG11" s="1"/>
      <c r="BH11" s="1"/>
      <c r="BI11" s="1"/>
      <c r="BJ11" s="1"/>
      <c r="BK11" s="1"/>
      <c r="BL11" s="1"/>
      <c r="BM11" s="1"/>
    </row>
    <row r="12" spans="1:65" ht="6" customHeight="1" x14ac:dyDescent="0.25">
      <c r="C12" s="150"/>
      <c r="D12" s="186"/>
      <c r="E12" s="186"/>
      <c r="F12" s="186"/>
      <c r="G12" s="186"/>
      <c r="H12" s="186"/>
      <c r="I12" s="186"/>
      <c r="J12" s="186"/>
      <c r="K12" s="186"/>
      <c r="L12" s="186"/>
      <c r="M12" s="272"/>
      <c r="N12" s="272"/>
      <c r="O12" s="272"/>
      <c r="P12" s="272"/>
      <c r="Q12" s="272"/>
      <c r="R12" s="272"/>
      <c r="S12" s="272"/>
      <c r="T12" s="206"/>
      <c r="U12" s="206"/>
      <c r="V12" s="206"/>
      <c r="W12" s="206"/>
      <c r="X12" s="206"/>
      <c r="Y12" s="206"/>
      <c r="Z12" s="206"/>
      <c r="AA12" s="206"/>
      <c r="AB12" s="206"/>
      <c r="AC12" s="150"/>
      <c r="AY12" s="1"/>
      <c r="AZ12" s="1"/>
      <c r="BA12" s="1"/>
      <c r="BB12" s="1"/>
      <c r="BC12" s="1"/>
      <c r="BD12" s="1"/>
      <c r="BE12" s="1"/>
      <c r="BF12" s="1"/>
      <c r="BG12" s="1"/>
      <c r="BH12" s="1"/>
      <c r="BI12" s="1"/>
      <c r="BJ12" s="1"/>
      <c r="BK12" s="1"/>
      <c r="BL12" s="1"/>
      <c r="BM12" s="1"/>
    </row>
    <row r="13" spans="1:65" ht="21" customHeight="1" x14ac:dyDescent="0.25">
      <c r="C13" s="150"/>
      <c r="D13" s="355" t="s">
        <v>719</v>
      </c>
      <c r="E13" s="348" t="s">
        <v>711</v>
      </c>
      <c r="F13" s="176" t="s">
        <v>703</v>
      </c>
      <c r="G13" s="169" t="s">
        <v>10</v>
      </c>
      <c r="H13" s="169" t="s">
        <v>12</v>
      </c>
      <c r="I13" s="169" t="s">
        <v>10</v>
      </c>
      <c r="J13" s="169" t="s">
        <v>619</v>
      </c>
      <c r="K13" s="169" t="s">
        <v>348</v>
      </c>
      <c r="L13" s="169" t="s">
        <v>10</v>
      </c>
      <c r="M13" s="257" t="s">
        <v>10</v>
      </c>
      <c r="N13" s="257" t="s">
        <v>10</v>
      </c>
      <c r="O13" s="257" t="s">
        <v>10</v>
      </c>
      <c r="P13" s="257" t="s">
        <v>10</v>
      </c>
      <c r="Q13" s="257" t="s">
        <v>10</v>
      </c>
      <c r="R13" s="255" t="s">
        <v>218</v>
      </c>
      <c r="S13" s="259" t="s">
        <v>504</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150"/>
      <c r="AY13" s="1"/>
      <c r="AZ13" s="1"/>
      <c r="BA13" s="1"/>
      <c r="BB13" s="1"/>
      <c r="BC13" s="1"/>
      <c r="BD13" s="1"/>
      <c r="BE13" s="1"/>
      <c r="BF13" s="1"/>
      <c r="BG13" s="1"/>
      <c r="BH13" s="1"/>
      <c r="BI13" s="1"/>
      <c r="BJ13" s="1"/>
      <c r="BK13" s="1"/>
      <c r="BL13" s="1"/>
      <c r="BM13" s="1"/>
    </row>
    <row r="14" spans="1:65" ht="21" customHeight="1" x14ac:dyDescent="0.25">
      <c r="C14" s="150"/>
      <c r="D14" s="356"/>
      <c r="E14" s="349"/>
      <c r="F14" s="176" t="s">
        <v>704</v>
      </c>
      <c r="G14" s="169" t="s">
        <v>10</v>
      </c>
      <c r="H14" s="169" t="s">
        <v>11</v>
      </c>
      <c r="I14" s="169" t="s">
        <v>10</v>
      </c>
      <c r="J14" s="169" t="s">
        <v>619</v>
      </c>
      <c r="K14" s="169" t="s">
        <v>348</v>
      </c>
      <c r="L14" s="169" t="s">
        <v>10</v>
      </c>
      <c r="M14" s="257" t="s">
        <v>10</v>
      </c>
      <c r="N14" s="257" t="s">
        <v>10</v>
      </c>
      <c r="O14" s="257" t="s">
        <v>10</v>
      </c>
      <c r="P14" s="257" t="s">
        <v>10</v>
      </c>
      <c r="Q14" s="257" t="s">
        <v>10</v>
      </c>
      <c r="R14" s="255" t="s">
        <v>218</v>
      </c>
      <c r="S14" s="259" t="s">
        <v>504</v>
      </c>
      <c r="T14" s="41"/>
      <c r="U14" s="35"/>
      <c r="V14" s="36"/>
      <c r="W14" s="41"/>
      <c r="X14" s="35"/>
      <c r="Y14" s="36"/>
      <c r="Z14" s="42" t="str">
        <f>IF(OR(AND(T14="",U14=""),AND(W14="",X14=""),AND(U14="X",X14="X"),AND(U14="Q",X14="Q"),OR(U14="M",X14="M")),"",SUM(T14,W14))</f>
        <v/>
      </c>
      <c r="AA14" s="34" t="str">
        <f xml:space="preserve"> IF(AND(OR(AND(U14="Q",X14="Q"),AND(U14="X",X14="X")),SUM(T14,W14)=0,ISNUMBER(Z14)),"",IF(OR(U14="M",X14="M"),"M",IF(AND(U14=X14,OR(U14="X",U14="W",U14="Q",U14="U",U14="Z")),UPPER( U14),"")))</f>
        <v/>
      </c>
      <c r="AB14" s="33"/>
      <c r="AC14" s="150"/>
      <c r="AY14" s="1"/>
      <c r="AZ14" s="1"/>
      <c r="BA14" s="1"/>
      <c r="BB14" s="1"/>
      <c r="BC14" s="1"/>
      <c r="BD14" s="1"/>
      <c r="BE14" s="1"/>
      <c r="BF14" s="1"/>
      <c r="BG14" s="1"/>
      <c r="BH14" s="1"/>
      <c r="BI14" s="1"/>
      <c r="BJ14" s="1"/>
      <c r="BK14" s="1"/>
      <c r="BL14" s="1"/>
      <c r="BM14" s="1"/>
    </row>
    <row r="15" spans="1:65" ht="21" customHeight="1" x14ac:dyDescent="0.25">
      <c r="C15" s="150"/>
      <c r="D15" s="356"/>
      <c r="E15" s="350"/>
      <c r="F15" s="178" t="s">
        <v>700</v>
      </c>
      <c r="G15" s="169" t="s">
        <v>10</v>
      </c>
      <c r="H15" s="169" t="s">
        <v>10</v>
      </c>
      <c r="I15" s="169" t="s">
        <v>10</v>
      </c>
      <c r="J15" s="169" t="s">
        <v>619</v>
      </c>
      <c r="K15" s="169" t="s">
        <v>348</v>
      </c>
      <c r="L15" s="169" t="s">
        <v>10</v>
      </c>
      <c r="M15" s="257" t="s">
        <v>10</v>
      </c>
      <c r="N15" s="257" t="s">
        <v>10</v>
      </c>
      <c r="O15" s="257" t="s">
        <v>10</v>
      </c>
      <c r="P15" s="257" t="s">
        <v>10</v>
      </c>
      <c r="Q15" s="257" t="s">
        <v>10</v>
      </c>
      <c r="R15" s="255" t="s">
        <v>218</v>
      </c>
      <c r="S15" s="259" t="s">
        <v>504</v>
      </c>
      <c r="T15" s="42" t="str">
        <f>IF(OR(AND(T13="",U13=""),AND(T14="",U14=""),AND(U13="X",U14="X"),AND(U13="Q",U14="Q"),OR(U13="M",U14="M")),"",SUM(T13,T14))</f>
        <v/>
      </c>
      <c r="U15" s="34" t="str">
        <f>IF(AND(OR(AND(U13="Q",U14="Q"),AND(U13="X",U14="X")),SUM(T13,T14)=0,ISNUMBER(T15)),"",IF(OR(U13="m",U14="m"),"m",IF(AND(U13=U14,OR(U13="X",U13="W",U13="Q",U13="U",U13="Z")),UPPER(U13),"")))</f>
        <v/>
      </c>
      <c r="V15" s="33"/>
      <c r="W15" s="42" t="str">
        <f>IF(OR(AND(W13="",X13=""),AND(W14="",X14=""),AND(X13="X",X14="X"),AND(X13="Q",X14="Q"),OR(X13="M",X14="M")),"",SUM(W13,W14))</f>
        <v/>
      </c>
      <c r="X15" s="34" t="str">
        <f>IF(AND(OR(AND(X13="Q",X14="Q"),AND(X13="X",X14="X")),SUM(W13,W14)=0,ISNUMBER(W15)),"",IF(OR(X13="m",X14="m"),"m",IF(AND(X13=X14,OR(X13="X",X13="W",X13="Q",X13="U",X13="Z")),UPPER(X13),"")))</f>
        <v/>
      </c>
      <c r="Y15" s="33"/>
      <c r="Z15" s="42" t="str">
        <f>IF(OR(AND(Z13="",AA13=""),AND(Z14="",AA14=""),AND(AA13="X",AA14="X"),AND(AA13="Q",AA14="Q"),OR(AA13="M",AA14="M")),"",SUM(Z13,Z14))</f>
        <v/>
      </c>
      <c r="AA15" s="34" t="str">
        <f>IF(AND(OR(AND(AA13="Q",AA14="Q"),AND(AA13="X",AA14="X")),SUM(Z13,Z14)=0,ISNUMBER(Z15)),"",IF(OR(AA13="m",AA14="m"),"m",IF(AND(AA13=AA14,OR(AA13="X",AA13="W",AA13="Q",AA13="U",AA13="Z")),UPPER(AA13),"")))</f>
        <v/>
      </c>
      <c r="AB15" s="33"/>
      <c r="AC15" s="150"/>
      <c r="AY15" s="1"/>
      <c r="AZ15" s="1"/>
      <c r="BA15" s="1"/>
      <c r="BB15" s="1"/>
      <c r="BC15" s="1"/>
      <c r="BD15" s="1"/>
      <c r="BE15" s="1"/>
      <c r="BF15" s="1"/>
      <c r="BG15" s="1"/>
      <c r="BH15" s="1"/>
      <c r="BI15" s="1"/>
      <c r="BJ15" s="1"/>
      <c r="BK15" s="1"/>
      <c r="BL15" s="1"/>
      <c r="BM15" s="1"/>
    </row>
    <row r="16" spans="1:65" ht="21" customHeight="1" x14ac:dyDescent="0.25">
      <c r="C16" s="150"/>
      <c r="D16" s="356"/>
      <c r="E16" s="348" t="s">
        <v>712</v>
      </c>
      <c r="F16" s="176" t="s">
        <v>703</v>
      </c>
      <c r="G16" s="169" t="s">
        <v>10</v>
      </c>
      <c r="H16" s="169" t="s">
        <v>12</v>
      </c>
      <c r="I16" s="169" t="s">
        <v>10</v>
      </c>
      <c r="J16" s="169" t="s">
        <v>619</v>
      </c>
      <c r="K16" s="169" t="s">
        <v>349</v>
      </c>
      <c r="L16" s="169" t="s">
        <v>10</v>
      </c>
      <c r="M16" s="257" t="s">
        <v>10</v>
      </c>
      <c r="N16" s="257" t="s">
        <v>10</v>
      </c>
      <c r="O16" s="257" t="s">
        <v>10</v>
      </c>
      <c r="P16" s="257" t="s">
        <v>10</v>
      </c>
      <c r="Q16" s="257" t="s">
        <v>10</v>
      </c>
      <c r="R16" s="255" t="s">
        <v>218</v>
      </c>
      <c r="S16" s="259" t="s">
        <v>504</v>
      </c>
      <c r="T16" s="41"/>
      <c r="U16" s="35"/>
      <c r="V16" s="36"/>
      <c r="W16" s="41"/>
      <c r="X16" s="35"/>
      <c r="Y16" s="36"/>
      <c r="Z16" s="42" t="str">
        <f>IF(OR(AND(T16="",U16=""),AND(W16="",X16=""),AND(U16="X",X16="X"),AND(U16="Q",X16="Q"),OR(U16="M",X16="M")),"",SUM(T16,W16))</f>
        <v/>
      </c>
      <c r="AA16" s="34" t="str">
        <f xml:space="preserve"> IF(AND(OR(AND(U16="Q",X16="Q"),AND(U16="X",X16="X")),SUM(T16,W16)=0,ISNUMBER(Z16)),"",IF(OR(U16="M",X16="M"),"M",IF(AND(U16=X16,OR(U16="X",U16="W",U16="Q",U16="U",U16="Z")),UPPER( U16),"")))</f>
        <v/>
      </c>
      <c r="AB16" s="33"/>
      <c r="AC16" s="150"/>
      <c r="AY16" s="1"/>
      <c r="AZ16" s="1"/>
      <c r="BA16" s="1"/>
      <c r="BB16" s="1"/>
      <c r="BC16" s="1"/>
      <c r="BD16" s="1"/>
      <c r="BE16" s="1"/>
      <c r="BF16" s="1"/>
      <c r="BG16" s="1"/>
      <c r="BH16" s="1"/>
      <c r="BI16" s="1"/>
      <c r="BJ16" s="1"/>
      <c r="BK16" s="1"/>
      <c r="BL16" s="1"/>
      <c r="BM16" s="1"/>
    </row>
    <row r="17" spans="3:65" ht="21" customHeight="1" x14ac:dyDescent="0.25">
      <c r="C17" s="150"/>
      <c r="D17" s="356"/>
      <c r="E17" s="349"/>
      <c r="F17" s="176" t="s">
        <v>704</v>
      </c>
      <c r="G17" s="169" t="s">
        <v>10</v>
      </c>
      <c r="H17" s="169" t="s">
        <v>11</v>
      </c>
      <c r="I17" s="169" t="s">
        <v>10</v>
      </c>
      <c r="J17" s="169" t="s">
        <v>619</v>
      </c>
      <c r="K17" s="169" t="s">
        <v>349</v>
      </c>
      <c r="L17" s="169" t="s">
        <v>10</v>
      </c>
      <c r="M17" s="257" t="s">
        <v>10</v>
      </c>
      <c r="N17" s="257" t="s">
        <v>10</v>
      </c>
      <c r="O17" s="257" t="s">
        <v>10</v>
      </c>
      <c r="P17" s="257" t="s">
        <v>10</v>
      </c>
      <c r="Q17" s="257" t="s">
        <v>10</v>
      </c>
      <c r="R17" s="255" t="s">
        <v>218</v>
      </c>
      <c r="S17" s="259" t="s">
        <v>504</v>
      </c>
      <c r="T17" s="41"/>
      <c r="U17" s="35"/>
      <c r="V17" s="36"/>
      <c r="W17" s="41"/>
      <c r="X17" s="35"/>
      <c r="Y17" s="36"/>
      <c r="Z17" s="42" t="str">
        <f>IF(OR(AND(T17="",U17=""),AND(W17="",X17=""),AND(U17="X",X17="X"),AND(U17="Q",X17="Q"),OR(U17="M",X17="M")),"",SUM(T17,W17))</f>
        <v/>
      </c>
      <c r="AA17" s="34" t="str">
        <f xml:space="preserve"> IF(AND(OR(AND(U17="Q",X17="Q"),AND(U17="X",X17="X")),SUM(T17,W17)=0,ISNUMBER(Z17)),"",IF(OR(U17="M",X17="M"),"M",IF(AND(U17=X17,OR(U17="X",U17="W",U17="Q",U17="U",U17="Z")),UPPER( U17),"")))</f>
        <v/>
      </c>
      <c r="AB17" s="33"/>
      <c r="AC17" s="150"/>
      <c r="AY17" s="1"/>
      <c r="AZ17" s="1"/>
      <c r="BA17" s="1"/>
      <c r="BB17" s="1"/>
      <c r="BC17" s="1"/>
      <c r="BD17" s="1"/>
      <c r="BE17" s="1"/>
      <c r="BF17" s="1"/>
      <c r="BG17" s="1"/>
      <c r="BH17" s="1"/>
      <c r="BI17" s="1"/>
      <c r="BJ17" s="1"/>
      <c r="BK17" s="1"/>
      <c r="BL17" s="1"/>
      <c r="BM17" s="1"/>
    </row>
    <row r="18" spans="3:65" ht="21" customHeight="1" x14ac:dyDescent="0.25">
      <c r="C18" s="150"/>
      <c r="D18" s="356"/>
      <c r="E18" s="350"/>
      <c r="F18" s="178" t="s">
        <v>700</v>
      </c>
      <c r="G18" s="169" t="s">
        <v>10</v>
      </c>
      <c r="H18" s="169" t="s">
        <v>10</v>
      </c>
      <c r="I18" s="169" t="s">
        <v>10</v>
      </c>
      <c r="J18" s="169" t="s">
        <v>619</v>
      </c>
      <c r="K18" s="169" t="s">
        <v>349</v>
      </c>
      <c r="L18" s="169" t="s">
        <v>10</v>
      </c>
      <c r="M18" s="257" t="s">
        <v>10</v>
      </c>
      <c r="N18" s="257" t="s">
        <v>10</v>
      </c>
      <c r="O18" s="257" t="s">
        <v>10</v>
      </c>
      <c r="P18" s="257" t="s">
        <v>10</v>
      </c>
      <c r="Q18" s="257" t="s">
        <v>10</v>
      </c>
      <c r="R18" s="255" t="s">
        <v>218</v>
      </c>
      <c r="S18" s="259" t="s">
        <v>504</v>
      </c>
      <c r="T18" s="42" t="str">
        <f>IF(OR(AND(T16="",U16=""),AND(T17="",U17=""),AND(U16="X",U17="X"),AND(U16="Q",U17="Q"),OR(U16="M",U17="M")),"",SUM(T16,T17))</f>
        <v/>
      </c>
      <c r="U18" s="34" t="str">
        <f>IF(AND(OR(AND(U16="Q",U17="Q"),AND(U16="X",U17="X")),SUM(T16,T17)=0,ISNUMBER(T18)),"",IF(OR(U16="m",U17="m"),"m",IF(AND(U16=U17,OR(U16="X",U16="W",U16="Q",U16="U",U16="Z")),UPPER(U16),"")))</f>
        <v/>
      </c>
      <c r="V18" s="33"/>
      <c r="W18" s="42" t="str">
        <f>IF(OR(AND(W16="",X16=""),AND(W17="",X17=""),AND(X16="X",X17="X"),AND(X16="Q",X17="Q"),OR(X16="M",X17="M")),"",SUM(W16,W17))</f>
        <v/>
      </c>
      <c r="X18" s="34" t="str">
        <f>IF(AND(OR(AND(X16="Q",X17="Q"),AND(X16="X",X17="X")),SUM(W16,W17)=0,ISNUMBER(W18)),"",IF(OR(X16="m",X17="m"),"m",IF(AND(X16=X17,OR(X16="X",X16="W",X16="Q",X16="U",X16="Z")),UPPER(X16),"")))</f>
        <v/>
      </c>
      <c r="Y18" s="33"/>
      <c r="Z18" s="42" t="str">
        <f>IF(OR(AND(Z16="",AA16=""),AND(Z17="",AA17=""),AND(AA16="X",AA17="X"),AND(AA16="Q",AA17="Q"),OR(AA16="M",AA17="M")),"",SUM(Z16,Z17))</f>
        <v/>
      </c>
      <c r="AA18" s="34" t="str">
        <f>IF(AND(OR(AND(AA16="Q",AA17="Q"),AND(AA16="X",AA17="X")),SUM(Z16,Z17)=0,ISNUMBER(Z18)),"",IF(OR(AA16="m",AA17="m"),"m",IF(AND(AA16=AA17,OR(AA16="X",AA16="W",AA16="Q",AA16="U",AA16="Z")),UPPER(AA16),"")))</f>
        <v/>
      </c>
      <c r="AB18" s="33"/>
      <c r="AC18" s="150"/>
      <c r="AY18" s="1"/>
      <c r="AZ18" s="1"/>
      <c r="BA18" s="1"/>
      <c r="BB18" s="1"/>
      <c r="BC18" s="1"/>
      <c r="BD18" s="1"/>
      <c r="BE18" s="1"/>
      <c r="BF18" s="1"/>
      <c r="BG18" s="1"/>
      <c r="BH18" s="1"/>
      <c r="BI18" s="1"/>
      <c r="BJ18" s="1"/>
      <c r="BK18" s="1"/>
      <c r="BL18" s="1"/>
      <c r="BM18" s="1"/>
    </row>
    <row r="19" spans="3:65" ht="21" customHeight="1" x14ac:dyDescent="0.25">
      <c r="C19" s="150"/>
      <c r="D19" s="356"/>
      <c r="E19" s="348" t="s">
        <v>700</v>
      </c>
      <c r="F19" s="176" t="s">
        <v>703</v>
      </c>
      <c r="G19" s="169" t="s">
        <v>10</v>
      </c>
      <c r="H19" s="169" t="s">
        <v>12</v>
      </c>
      <c r="I19" s="169" t="s">
        <v>10</v>
      </c>
      <c r="J19" s="169" t="s">
        <v>619</v>
      </c>
      <c r="K19" s="169" t="s">
        <v>10</v>
      </c>
      <c r="L19" s="169" t="s">
        <v>10</v>
      </c>
      <c r="M19" s="257" t="s">
        <v>10</v>
      </c>
      <c r="N19" s="257" t="s">
        <v>10</v>
      </c>
      <c r="O19" s="257" t="s">
        <v>10</v>
      </c>
      <c r="P19" s="257" t="s">
        <v>10</v>
      </c>
      <c r="Q19" s="257" t="s">
        <v>10</v>
      </c>
      <c r="R19" s="255" t="s">
        <v>218</v>
      </c>
      <c r="S19" s="259" t="s">
        <v>504</v>
      </c>
      <c r="T19" s="42" t="str">
        <f>IF(OR(AND(T13="",U13=""),AND(T16="",U16=""),AND(U13="X",U16="X"),AND(U13="Q",U16="Q"),OR(U13="M",U16="M")),"",SUM(T13,T16))</f>
        <v/>
      </c>
      <c r="U19" s="34" t="str">
        <f>IF(AND(OR(AND(U13="Q",U16="Q"),AND(U13="X",U16="X")),SUM(T13,T16)=0,ISNUMBER(T19)),"",IF(OR(U13="m",U16="m"),"m",IF(AND(U13=U16,OR(U13="X",U13="W",U13="Q",U13="U",U13="Z")),UPPER(U13),"")))</f>
        <v/>
      </c>
      <c r="V19" s="33"/>
      <c r="W19" s="42" t="str">
        <f>IF(OR(AND(W13="",X13=""),AND(W16="",X16=""),AND(X13="X",X16="X"),AND(X13="Q",X16="Q"),OR(X13="M",X16="M")),"",SUM(W13,W16))</f>
        <v/>
      </c>
      <c r="X19" s="34" t="str">
        <f>IF(AND(OR(AND(X13="Q",X16="Q"),AND(X13="X",X16="X")),SUM(W13,W16)=0,ISNUMBER(W19)),"",IF(OR(X13="m",X16="m"),"m",IF(AND(X13=X16,OR(X13="X",X13="W",X13="Q",X13="U",X13="Z")),UPPER(X13),"")))</f>
        <v/>
      </c>
      <c r="Y19" s="33"/>
      <c r="Z19" s="42" t="str">
        <f>IF(OR(AND(Z13="",AA13=""),AND(Z16="",AA16=""),AND(AA13="X",AA16="X"),AND(AA13="Q",AA16="Q"),OR(AA13="M",AA16="M")),"",SUM(Z13,Z16))</f>
        <v/>
      </c>
      <c r="AA19" s="34" t="str">
        <f>IF(AND(OR(AND(AA13="Q",AA16="Q"),AND(AA13="X",AA16="X")),SUM(Z13,Z16)=0,ISNUMBER(Z19)),"",IF(OR(AA13="m",AA16="m"),"m",IF(AND(AA13=AA16,OR(AA13="X",AA13="W",AA13="Q",AA13="U",AA13="Z")),UPPER(AA13),"")))</f>
        <v/>
      </c>
      <c r="AB19" s="33"/>
      <c r="AC19" s="150"/>
      <c r="AY19" s="1"/>
      <c r="AZ19" s="1"/>
      <c r="BA19" s="1"/>
      <c r="BB19" s="1"/>
      <c r="BC19" s="1"/>
      <c r="BD19" s="1"/>
      <c r="BE19" s="1"/>
      <c r="BF19" s="1"/>
      <c r="BG19" s="1"/>
      <c r="BH19" s="1"/>
      <c r="BI19" s="1"/>
      <c r="BJ19" s="1"/>
      <c r="BK19" s="1"/>
      <c r="BL19" s="1"/>
      <c r="BM19" s="1"/>
    </row>
    <row r="20" spans="3:65" ht="21" customHeight="1" x14ac:dyDescent="0.25">
      <c r="C20" s="150"/>
      <c r="D20" s="356"/>
      <c r="E20" s="349"/>
      <c r="F20" s="176" t="s">
        <v>704</v>
      </c>
      <c r="G20" s="169" t="s">
        <v>10</v>
      </c>
      <c r="H20" s="169" t="s">
        <v>11</v>
      </c>
      <c r="I20" s="169" t="s">
        <v>10</v>
      </c>
      <c r="J20" s="169" t="s">
        <v>619</v>
      </c>
      <c r="K20" s="169" t="s">
        <v>10</v>
      </c>
      <c r="L20" s="169" t="s">
        <v>10</v>
      </c>
      <c r="M20" s="257" t="s">
        <v>10</v>
      </c>
      <c r="N20" s="257" t="s">
        <v>10</v>
      </c>
      <c r="O20" s="257" t="s">
        <v>10</v>
      </c>
      <c r="P20" s="257" t="s">
        <v>10</v>
      </c>
      <c r="Q20" s="257" t="s">
        <v>10</v>
      </c>
      <c r="R20" s="255" t="s">
        <v>218</v>
      </c>
      <c r="S20" s="259" t="s">
        <v>504</v>
      </c>
      <c r="T20" s="42" t="str">
        <f>IF(OR(AND(T14="",U14=""),AND(T17="",U17=""),AND(U14="X",U17="X"),AND(U14="Q",U17="Q"),OR(U14="M",U17="M")),"",SUM(T14,T17))</f>
        <v/>
      </c>
      <c r="U20" s="34" t="str">
        <f>IF(AND(OR(AND(U14="Q",U17="Q"),AND(U14="X",U17="X")),SUM(T14,T17)=0,ISNUMBER(T20)),"",IF(OR(U14="m",U17="m"),"m",IF(AND(U14=U17,OR(U14="X",U14="W",U14="Q",U14="U",U14="Z")),UPPER(U14),"")))</f>
        <v/>
      </c>
      <c r="V20" s="33"/>
      <c r="W20" s="42" t="str">
        <f>IF(OR(AND(W14="",X14=""),AND(W17="",X17=""),AND(X14="X",X17="X"),AND(X14="Q",X17="Q"),OR(X14="M",X17="M")),"",SUM(W14,W17))</f>
        <v/>
      </c>
      <c r="X20" s="34" t="str">
        <f>IF(AND(OR(AND(X14="Q",X17="Q"),AND(X14="X",X17="X")),SUM(W14,W17)=0,ISNUMBER(W20)),"",IF(OR(X14="m",X17="m"),"m",IF(AND(X14=X17,OR(X14="X",X14="W",X14="Q",X14="U",X14="Z")),UPPER(X14),"")))</f>
        <v/>
      </c>
      <c r="Y20" s="33"/>
      <c r="Z20" s="42" t="str">
        <f>IF(OR(AND(Z14="",AA14=""),AND(Z17="",AA17=""),AND(AA14="X",AA17="X"),AND(AA14="Q",AA17="Q"),OR(AA14="M",AA17="M")),"",SUM(Z14,Z17))</f>
        <v/>
      </c>
      <c r="AA20" s="34" t="str">
        <f>IF(AND(OR(AND(AA14="Q",AA17="Q"),AND(AA14="X",AA17="X")),SUM(Z14,Z17)=0,ISNUMBER(Z20)),"",IF(OR(AA14="m",AA17="m"),"m",IF(AND(AA14=AA17,OR(AA14="X",AA14="W",AA14="Q",AA14="U",AA14="Z")),UPPER(AA14),"")))</f>
        <v/>
      </c>
      <c r="AB20" s="33"/>
      <c r="AC20" s="150"/>
      <c r="AY20" s="1"/>
      <c r="AZ20" s="1"/>
      <c r="BA20" s="1"/>
      <c r="BB20" s="1"/>
      <c r="BC20" s="1"/>
      <c r="BD20" s="1"/>
      <c r="BE20" s="1"/>
      <c r="BF20" s="1"/>
      <c r="BG20" s="1"/>
      <c r="BH20" s="1"/>
      <c r="BI20" s="1"/>
      <c r="BJ20" s="1"/>
      <c r="BK20" s="1"/>
      <c r="BL20" s="1"/>
      <c r="BM20" s="1"/>
    </row>
    <row r="21" spans="3:65" ht="21" customHeight="1" x14ac:dyDescent="0.25">
      <c r="C21" s="150"/>
      <c r="D21" s="357"/>
      <c r="E21" s="350"/>
      <c r="F21" s="178" t="s">
        <v>700</v>
      </c>
      <c r="G21" s="169" t="s">
        <v>10</v>
      </c>
      <c r="H21" s="169" t="s">
        <v>10</v>
      </c>
      <c r="I21" s="169" t="s">
        <v>10</v>
      </c>
      <c r="J21" s="169" t="s">
        <v>619</v>
      </c>
      <c r="K21" s="169" t="s">
        <v>10</v>
      </c>
      <c r="L21" s="169" t="s">
        <v>10</v>
      </c>
      <c r="M21" s="257" t="s">
        <v>10</v>
      </c>
      <c r="N21" s="257" t="s">
        <v>10</v>
      </c>
      <c r="O21" s="257" t="s">
        <v>10</v>
      </c>
      <c r="P21" s="257" t="s">
        <v>10</v>
      </c>
      <c r="Q21" s="257" t="s">
        <v>10</v>
      </c>
      <c r="R21" s="255" t="s">
        <v>218</v>
      </c>
      <c r="S21" s="259" t="s">
        <v>504</v>
      </c>
      <c r="T21" s="42" t="str">
        <f>IF(OR(AND(T15="",U15=""),AND(T18="",U18=""),AND(U15="X",U18="X"),AND(U15="Q",U18="Q"),OR(U15="M",U18="M")),"",SUM(T15,T18))</f>
        <v/>
      </c>
      <c r="U21" s="34" t="str">
        <f>IF(AND(OR(AND(U15="Q",U18="Q"),AND(U15="X",U18="X")),SUM(T15,T18)=0,ISNUMBER(T21)),"",IF(OR(U15="m",U18="m"),"m",IF(AND(U15=U18,OR(U15="X",U15="W",U15="Q",U15="U",U15="Z")),UPPER(U15),"")))</f>
        <v/>
      </c>
      <c r="V21" s="33"/>
      <c r="W21" s="42" t="str">
        <f>IF(OR(AND(W15="",X15=""),AND(W18="",X18=""),AND(X15="X",X18="X"),AND(X15="Q",X18="Q"),OR(X15="M",X18="M")),"",SUM(W15,W18))</f>
        <v/>
      </c>
      <c r="X21" s="34" t="str">
        <f>IF(AND(OR(AND(X15="Q",X18="Q"),AND(X15="X",X18="X")),SUM(W15,W18)=0,ISNUMBER(W21)),"",IF(OR(X15="m",X18="m"),"m",IF(AND(X15=X18,OR(X15="X",X15="W",X15="Q",X15="U",X15="Z")),UPPER(X15),"")))</f>
        <v/>
      </c>
      <c r="Y21" s="33"/>
      <c r="Z21" s="42" t="str">
        <f>IF(OR(AND(Z15="",AA15=""),AND(Z18="",AA18=""),AND(AA15="X",AA18="X"),AND(AA15="Q",AA18="Q"),OR(AA15="M",AA18="M")),"",SUM(Z15,Z18))</f>
        <v/>
      </c>
      <c r="AA21" s="34" t="str">
        <f>IF(AND(OR(AND(AA15="Q",AA18="Q"),AND(AA15="X",AA18="X")),SUM(Z15,Z18)=0,ISNUMBER(Z21)),"",IF(OR(AA15="m",AA18="m"),"m",IF(AND(AA15=AA18,OR(AA15="X",AA15="W",AA15="Q",AA15="U",AA15="Z")),UPPER(AA15),"")))</f>
        <v/>
      </c>
      <c r="AB21" s="33"/>
      <c r="AC21" s="150"/>
      <c r="AY21" s="1"/>
      <c r="AZ21" s="1"/>
      <c r="BA21" s="1"/>
      <c r="BB21" s="1"/>
      <c r="BC21" s="1"/>
      <c r="BD21" s="1"/>
      <c r="BE21" s="1"/>
      <c r="BF21" s="1"/>
      <c r="BG21" s="1"/>
      <c r="BH21" s="1"/>
      <c r="BI21" s="1"/>
      <c r="BJ21" s="1"/>
      <c r="BK21" s="1"/>
      <c r="BL21" s="1"/>
      <c r="BM21" s="1"/>
    </row>
    <row r="22" spans="3:65" ht="21" x14ac:dyDescent="0.25">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row>
    <row r="23" spans="3:65" hidden="1" x14ac:dyDescent="0.25"/>
    <row r="24" spans="3:65" hidden="1" x14ac:dyDescent="0.25"/>
    <row r="25" spans="3:65" hidden="1" x14ac:dyDescent="0.25"/>
    <row r="26" spans="3:65" hidden="1" x14ac:dyDescent="0.25"/>
    <row r="27" spans="3:65" hidden="1" x14ac:dyDescent="0.25"/>
    <row r="28" spans="3:65" hidden="1" x14ac:dyDescent="0.25"/>
    <row r="29" spans="3:65" hidden="1" x14ac:dyDescent="0.25"/>
    <row r="30" spans="3:65" hidden="1" x14ac:dyDescent="0.25"/>
    <row r="31" spans="3:65" hidden="1" x14ac:dyDescent="0.25">
      <c r="T31" s="148">
        <f>SUMPRODUCT(--(T13:T21=0),--(T13:T21&lt;&gt;""),--(U13:U21="Z"))+SUMPRODUCT(--(T13:T21=0),--(T13:T21&lt;&gt;""),--(U13:U21=""))+SUMPRODUCT(--(T13:T21&gt;0),--(U13:U21="W"))+SUMPRODUCT(--(T13:T21&gt;0),--(U13:U21="U"))+SUMPRODUCT(--(T13:T21&gt;0), --(T13:T21&lt;&gt;""),--(U13:U21=""))+SUMPRODUCT(--(T13:T21=""),--(U13:U21="Z"))</f>
        <v>0</v>
      </c>
      <c r="U31" s="148"/>
      <c r="V31" s="148"/>
      <c r="W31" s="148">
        <f t="shared" ref="W31" si="0">SUMPRODUCT(--(W13:W21=0),--(W13:W21&lt;&gt;""),--(X13:X21="Z"))+SUMPRODUCT(--(W13:W21=0),--(W13:W21&lt;&gt;""),--(X13:X21=""))+SUMPRODUCT(--(W13:W21&gt;0),--(X13:X21="W"))+SUMPRODUCT(--(W13:W21&gt;0),--(X13:X21="U"))+SUMPRODUCT(--(W13:W21&gt;0), --(W13:W21&lt;&gt;""),--(X13:X21=""))+SUMPRODUCT(--(W13:W21=""),--(X13:X21="Z"))</f>
        <v>0</v>
      </c>
      <c r="X31" s="148"/>
      <c r="Y31" s="148"/>
      <c r="Z31" s="148">
        <f t="shared" ref="Z31" si="1">SUMPRODUCT(--(Z13:Z21=0),--(Z13:Z21&lt;&gt;""),--(AA13:AA21="Z"))+SUMPRODUCT(--(Z13:Z21=0),--(Z13:Z21&lt;&gt;""),--(AA13:AA21=""))+SUMPRODUCT(--(Z13:Z21&gt;0),--(AA13:AA21="W"))+SUMPRODUCT(--(Z13:Z21&gt;0),--(AA13:AA21="U"))+SUMPRODUCT(--(Z13:Z21&gt;0), --(Z13:Z21&lt;&gt;""),--(AA13:AA21=""))+SUMPRODUCT(--(Z13:Z21=""),--(AA13:AA21="Z"))</f>
        <v>0</v>
      </c>
      <c r="AA31" s="148"/>
      <c r="AB31" s="148"/>
    </row>
  </sheetData>
  <sheetProtection algorithmName="SHA-512" hashValue="VS9Dk2ZW6BWl8RCPdp3UTwfBpEHGjUVScmuQ2QMQFcLXrm1qhf34gFjCCl2wUAqvQe3yIZQlJlXz6pb15JaMfA==" saltValue="obD6Ia5BeUtHpN7z56JvKA==" spinCount="100000" sheet="1" objects="1" scenarios="1" formatCells="0" formatColumns="0" formatRows="0" sort="0" autoFilter="0"/>
  <mergeCells count="10">
    <mergeCell ref="T5:AB5"/>
    <mergeCell ref="T6:V6"/>
    <mergeCell ref="W6:Y6"/>
    <mergeCell ref="Z6:AB6"/>
    <mergeCell ref="D5:F6"/>
    <mergeCell ref="D1:F1"/>
    <mergeCell ref="D13:D21"/>
    <mergeCell ref="E13:E15"/>
    <mergeCell ref="E16:E18"/>
    <mergeCell ref="E19:E21"/>
  </mergeCells>
  <conditionalFormatting sqref="T19:T21 W19:W21 Z19:Z21">
    <cfRule type="expression" dxfId="218" priority="14">
      <formula>OR(AND(T19=0,T19&lt;&gt;"",U19&lt;&gt;"Z",U19&lt;&gt;""),AND(T19&gt;0,T19&lt;&gt;"",AND(U19&lt;&gt;"W",U19&lt;&gt;"U"),U19&lt;&gt;""),AND(T19="",OR(U19="W",U19="U")))</formula>
    </cfRule>
  </conditionalFormatting>
  <conditionalFormatting sqref="U19:U21 X19:X21 AA19:AA21">
    <cfRule type="expression" dxfId="217" priority="13">
      <formula>OR(AND(T19=0,T19&lt;&gt;"",U19&lt;&gt;"Z",U19&lt;&gt;""),AND(T19&gt;0,T19&lt;&gt;"",AND(U19&lt;&gt;"W",U19&lt;&gt;"U"),U19&lt;&gt;""),AND(T19="",OR(U19="W",U19="U")))</formula>
    </cfRule>
  </conditionalFormatting>
  <conditionalFormatting sqref="V19:V21 Y19:Y21 AB19:AB21">
    <cfRule type="expression" dxfId="216" priority="12">
      <formula xml:space="preserve"> AND(OR(U19="X",U19="U",U19="W"),V19="")</formula>
    </cfRule>
  </conditionalFormatting>
  <conditionalFormatting sqref="Z19:Z21 T19:T21 W19:W21">
    <cfRule type="expression" dxfId="215" priority="15">
      <formula>OR(AND(U13="X",U16="X"),AND(U13="Q",U16="Q"))</formula>
    </cfRule>
    <cfRule type="expression" dxfId="214" priority="16">
      <formula>IF(OR(AND(T13="",U13=""),AND(T16="",U16=""),AND(U13="X",U16="X"),AND(U13="Q",U16="Q"),OR(U13="M",U16="M")),"",SUM(T13,T16)) &lt;&gt; T19</formula>
    </cfRule>
  </conditionalFormatting>
  <conditionalFormatting sqref="AA19:AA21 U19:U21 X19:X21">
    <cfRule type="expression" dxfId="213" priority="17">
      <formula>OR(AND(U13="X",U16="X"),AND(U13="Q",U16="Q"))</formula>
    </cfRule>
    <cfRule type="expression" dxfId="212" priority="18">
      <formula>IF(AND(OR(AND(U13="Q",U16="Q"),AND(U13="X",U16="X")),SUM(T13,T16)=0,ISNUMBER(T19)),"",IF(OR(U13="M",U16="M"),"M",IF(AND(U13=U16,OR(U13="X",U13="W",U13="Q",U13="U",U13="Z")),UPPER(U13),""))) &lt;&gt; U19</formula>
    </cfRule>
  </conditionalFormatting>
  <conditionalFormatting sqref="T13:T18 W13:W18 Z13:Z18">
    <cfRule type="expression" dxfId="211" priority="3">
      <formula>OR(AND(T13=0,T13&lt;&gt;"",U13&lt;&gt;"Z",U13&lt;&gt;""),AND(T13&gt;0,T13&lt;&gt;"",AND(U13&lt;&gt;"W",U13&lt;&gt;"U"),U13&lt;&gt;""),AND(T13="",OR(U13="W",U13="U")))</formula>
    </cfRule>
  </conditionalFormatting>
  <conditionalFormatting sqref="U13:U18 X13:X18 AA13:AA18">
    <cfRule type="expression" dxfId="210" priority="2">
      <formula>OR(AND(T13=0,T13&lt;&gt;"",U13&lt;&gt;"Z",U13&lt;&gt;""),AND(T13&gt;0,T13&lt;&gt;"",AND(U13&lt;&gt;"W",U13&lt;&gt;"U"),U13&lt;&gt;""),AND(T13="",OR(U13="W",U13="U")))</formula>
    </cfRule>
  </conditionalFormatting>
  <conditionalFormatting sqref="V13:V18 Y13:Y18 AB13:AB18">
    <cfRule type="expression" dxfId="209" priority="1">
      <formula xml:space="preserve"> AND(OR(U13="X",U13="U",U13="W"),V13="")</formula>
    </cfRule>
  </conditionalFormatting>
  <conditionalFormatting sqref="Z15 Z18 T15 W15 T18 W18">
    <cfRule type="expression" dxfId="208" priority="4">
      <formula>OR(AND(U13="X",U14="X"),AND(U13="Q",U14="Q"))</formula>
    </cfRule>
    <cfRule type="expression" dxfId="207" priority="5">
      <formula>IF(OR(AND(T13="",U13=""),AND(T14="",U14=""),AND(U13="X",U14="X"),AND(U13="Q",U14="Q"),OR(U13="M",U14="M")),"",SUM(T13,T14)) &lt;&gt; T15</formula>
    </cfRule>
  </conditionalFormatting>
  <conditionalFormatting sqref="AA15 AA18 U15 X15 U18 X18">
    <cfRule type="expression" dxfId="206" priority="6">
      <formula>OR(AND(U13="X",U14="X"),AND(U13="Q",U14="Q"))</formula>
    </cfRule>
    <cfRule type="expression" dxfId="205" priority="7">
      <formula>IF(AND(OR(AND(U13="Q",U14="Q"),AND(U13="X",U14="X")),SUM(T13,T14)=0,ISNUMBER(T15)),"",IF(OR(U13="M",U14="M"),"M",IF(AND(U13=U14,OR(U13="X",U13="W",U13="Q",U13="U",U13="Z")),UPPER(U13),""))) &lt;&gt; U15</formula>
    </cfRule>
  </conditionalFormatting>
  <conditionalFormatting sqref="Z13:Z14 Z16:Z17">
    <cfRule type="expression" dxfId="204" priority="8">
      <formula>OR(AND(U13="X",X13="X"),AND(U13="Q",X13="Q"))</formula>
    </cfRule>
  </conditionalFormatting>
  <conditionalFormatting sqref="Z13:Z14 Z16:Z17">
    <cfRule type="expression" dxfId="203" priority="9">
      <formula>IF(OR(AND(T13="",U13=""),AND(W13="",X13=""),AND(U13="X",X13="X"),AND(U13="Q",X13="Q"),OR(U13="M",X13="M")),"",SUM(T13,W13)) &lt;&gt; Z13</formula>
    </cfRule>
  </conditionalFormatting>
  <conditionalFormatting sqref="AA13:AA14 AA16:AA17">
    <cfRule type="expression" dxfId="202" priority="10">
      <formula>OR(AND(U13="X",X13="X"),AND(U13="Q",X13="Q"))</formula>
    </cfRule>
  </conditionalFormatting>
  <conditionalFormatting sqref="AA13:AA14 AA16:AA17">
    <cfRule type="expression" dxfId="201" priority="11">
      <formula xml:space="preserve"> IF(AND(OR(AND(U13="Q",X13="Q"),AND(U13="X",X13="X")),SUM(T13,W13)=0,ISNUMBER(Z13)),"",IF(OR(U13="M",X13="M"),"M",IF(AND(U13=X13,OR(U13="X",U13="W",U13="Q",U13="U",U13="Z")),UPPER( U13),""))) &lt;&gt; AA13</formula>
    </cfRule>
  </conditionalFormatting>
  <dataValidations count="4">
    <dataValidation allowBlank="1" showInputMessage="1" showErrorMessage="1" sqref="T22:AB1048576 AC1:XFD1048576 T1:AB12 A1:S1048576"/>
    <dataValidation type="decimal" operator="greaterThanOrEqual" allowBlank="1" showInputMessage="1" showErrorMessage="1" errorTitle="Entrée non valide" error="Veuillez entrer une valeur numérique" sqref="T13:T21 W13:W21 Z13:Z21">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21 X13:X21 AA13:AA21">
      <formula1>"M,Q,U,W,X,Z"</formula1>
    </dataValidation>
    <dataValidation type="textLength" allowBlank="1" showInputMessage="1" showErrorMessage="1" errorTitle="Entrée non valide" error="La longueur du texte devrait être comprise entre 2 et 500 caractères" sqref="V13:V21 Y13:Y21 AB13:AB21">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82" orientation="landscape" horizontalDpi="1200" verticalDpi="1200" r:id="rId1"/>
  <headerFooter>
    <oddFooter>&amp;C&amp;P&amp;R&amp;F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M31"/>
  <sheetViews>
    <sheetView showGridLines="0" topLeftCell="C1" zoomScaleNormal="100" zoomScalePageLayoutView="85" workbookViewId="0">
      <selection activeCell="C1" sqref="C1"/>
    </sheetView>
  </sheetViews>
  <sheetFormatPr defaultColWidth="16" defaultRowHeight="15" x14ac:dyDescent="0.25"/>
  <cols>
    <col min="1" max="1" width="12.42578125" style="154" hidden="1" customWidth="1"/>
    <col min="2" max="2" width="9.28515625" style="154" hidden="1" customWidth="1"/>
    <col min="3" max="3" width="3.7109375" style="154" customWidth="1"/>
    <col min="4" max="5" width="21.85546875" style="154" customWidth="1"/>
    <col min="6" max="6" width="56" style="193" customWidth="1"/>
    <col min="7" max="18" width="6.7109375" style="182" hidden="1" customWidth="1"/>
    <col min="19" max="19" width="12.42578125" style="183" hidden="1" customWidth="1"/>
    <col min="20" max="20" width="12.7109375" style="154" customWidth="1"/>
    <col min="21" max="21" width="2.7109375" style="154" customWidth="1"/>
    <col min="22" max="22" width="5.7109375" style="154" customWidth="1"/>
    <col min="23" max="23" width="12.7109375" style="154" customWidth="1"/>
    <col min="24" max="24" width="2.7109375" style="154" customWidth="1"/>
    <col min="25" max="25" width="5.7109375" style="154" customWidth="1"/>
    <col min="26" max="26" width="12.7109375" style="154" customWidth="1"/>
    <col min="27" max="27" width="2.7109375" style="154" customWidth="1"/>
    <col min="28" max="28" width="5.7109375" style="154" customWidth="1"/>
    <col min="29" max="29" width="3.7109375" style="154" customWidth="1"/>
    <col min="30" max="16384" width="16" style="154"/>
  </cols>
  <sheetData>
    <row r="1" spans="1:65" ht="34.5" customHeight="1" x14ac:dyDescent="0.25">
      <c r="A1" s="201" t="s">
        <v>7</v>
      </c>
      <c r="B1" s="202" t="str">
        <f>VLOOKUP(VAL_Metadata!$B$2,VAL_Drop_Down_Lists!$A$3:$B$213,2,FALSE)</f>
        <v>_X</v>
      </c>
      <c r="C1" s="150"/>
      <c r="D1" s="373" t="s">
        <v>709</v>
      </c>
      <c r="E1" s="373"/>
      <c r="F1" s="373"/>
      <c r="G1" s="153"/>
      <c r="H1" s="153"/>
      <c r="I1" s="153"/>
      <c r="J1" s="153"/>
      <c r="K1" s="153"/>
      <c r="L1" s="153"/>
      <c r="M1" s="153"/>
      <c r="N1" s="153"/>
      <c r="O1" s="153"/>
      <c r="P1" s="153"/>
      <c r="Q1" s="153"/>
      <c r="R1" s="153"/>
      <c r="S1" s="152"/>
      <c r="T1" s="152"/>
      <c r="U1" s="152"/>
      <c r="V1" s="152"/>
      <c r="W1" s="152"/>
      <c r="X1" s="152"/>
      <c r="Y1" s="152"/>
      <c r="Z1" s="152"/>
      <c r="AA1" s="152"/>
      <c r="AB1" s="152"/>
      <c r="AC1" s="150"/>
      <c r="AY1" s="1"/>
      <c r="AZ1" s="1"/>
      <c r="BA1" s="1"/>
      <c r="BB1" s="1"/>
      <c r="BC1" s="1"/>
      <c r="BD1" s="1"/>
      <c r="BE1" s="1"/>
      <c r="BF1" s="1"/>
      <c r="BG1" s="1"/>
      <c r="BH1" s="1"/>
      <c r="BI1" s="1"/>
      <c r="BJ1" s="1"/>
      <c r="BK1" s="1"/>
      <c r="BL1" s="1"/>
      <c r="BM1" s="1"/>
    </row>
    <row r="2" spans="1:65" ht="3" customHeight="1" x14ac:dyDescent="0.25">
      <c r="A2" s="148" t="s">
        <v>14</v>
      </c>
      <c r="B2" s="243">
        <f>VAL_Metadata!H26</f>
        <v>2015</v>
      </c>
      <c r="C2" s="150"/>
      <c r="D2" s="179"/>
      <c r="E2" s="179"/>
      <c r="F2" s="159"/>
      <c r="G2" s="158"/>
      <c r="H2" s="158"/>
      <c r="I2" s="158"/>
      <c r="J2" s="158"/>
      <c r="K2" s="158"/>
      <c r="L2" s="158"/>
      <c r="M2" s="158"/>
      <c r="N2" s="158"/>
      <c r="O2" s="158"/>
      <c r="P2" s="158"/>
      <c r="Q2" s="158"/>
      <c r="R2" s="158"/>
      <c r="S2" s="159"/>
      <c r="T2" s="159"/>
      <c r="U2" s="159"/>
      <c r="V2" s="159"/>
      <c r="W2" s="159"/>
      <c r="X2" s="159"/>
      <c r="Y2" s="159"/>
      <c r="Z2" s="159"/>
      <c r="AA2" s="159"/>
      <c r="AB2" s="159"/>
      <c r="AC2" s="150"/>
      <c r="AY2" s="1"/>
      <c r="AZ2" s="1"/>
      <c r="BA2" s="1"/>
      <c r="BB2" s="1"/>
      <c r="BC2" s="1"/>
      <c r="BD2" s="1"/>
      <c r="BE2" s="1"/>
      <c r="BF2" s="1"/>
      <c r="BG2" s="1"/>
      <c r="BH2" s="1"/>
      <c r="BI2" s="1"/>
      <c r="BJ2" s="1"/>
      <c r="BK2" s="1"/>
      <c r="BL2" s="1"/>
      <c r="BM2" s="1"/>
    </row>
    <row r="3" spans="1:65" ht="19.5" customHeight="1" x14ac:dyDescent="0.25">
      <c r="C3" s="150"/>
      <c r="D3" s="157" t="s">
        <v>1823</v>
      </c>
      <c r="E3" s="150"/>
      <c r="F3" s="150"/>
      <c r="G3" s="156"/>
      <c r="H3" s="156"/>
      <c r="I3" s="156"/>
      <c r="J3" s="156"/>
      <c r="K3" s="156"/>
      <c r="L3" s="156"/>
      <c r="M3" s="156"/>
      <c r="N3" s="156"/>
      <c r="O3" s="156"/>
      <c r="P3" s="156"/>
      <c r="Q3" s="156"/>
      <c r="R3" s="156"/>
      <c r="S3" s="150"/>
      <c r="T3" s="150"/>
      <c r="U3" s="150"/>
      <c r="V3" s="150"/>
      <c r="W3" s="150"/>
      <c r="X3" s="150"/>
      <c r="Y3" s="150"/>
      <c r="Z3" s="150"/>
      <c r="AA3" s="150"/>
      <c r="AB3" s="150"/>
      <c r="AC3" s="150"/>
      <c r="AY3" s="1"/>
      <c r="AZ3" s="1"/>
      <c r="BA3" s="1"/>
      <c r="BB3" s="1"/>
      <c r="BC3" s="1"/>
      <c r="BD3" s="1"/>
      <c r="BE3" s="1"/>
      <c r="BF3" s="1"/>
      <c r="BG3" s="1"/>
      <c r="BH3" s="1"/>
      <c r="BI3" s="1"/>
      <c r="BJ3" s="1"/>
      <c r="BK3" s="1"/>
      <c r="BL3" s="1"/>
      <c r="BM3" s="1"/>
    </row>
    <row r="4" spans="1:65" ht="3" customHeight="1" x14ac:dyDescent="0.25">
      <c r="C4" s="150"/>
      <c r="D4" s="157"/>
      <c r="E4" s="93"/>
      <c r="F4" s="150"/>
      <c r="G4" s="156"/>
      <c r="H4" s="156"/>
      <c r="I4" s="156"/>
      <c r="J4" s="156"/>
      <c r="K4" s="156"/>
      <c r="L4" s="156"/>
      <c r="M4" s="156"/>
      <c r="N4" s="156"/>
      <c r="O4" s="156"/>
      <c r="P4" s="156"/>
      <c r="Q4" s="156"/>
      <c r="R4" s="156"/>
      <c r="S4" s="150"/>
      <c r="T4" s="150"/>
      <c r="U4" s="150"/>
      <c r="V4" s="150"/>
      <c r="W4" s="150"/>
      <c r="X4" s="150"/>
      <c r="Y4" s="150"/>
      <c r="Z4" s="150"/>
      <c r="AA4" s="150"/>
      <c r="AB4" s="150"/>
      <c r="AC4" s="150"/>
      <c r="AY4" s="1"/>
      <c r="AZ4" s="1"/>
      <c r="BA4" s="1"/>
      <c r="BB4" s="1"/>
      <c r="BC4" s="1"/>
      <c r="BD4" s="1"/>
      <c r="BE4" s="1"/>
      <c r="BF4" s="1"/>
      <c r="BG4" s="1"/>
      <c r="BH4" s="1"/>
      <c r="BI4" s="1"/>
      <c r="BJ4" s="1"/>
      <c r="BK4" s="1"/>
      <c r="BL4" s="1"/>
      <c r="BM4" s="1"/>
    </row>
    <row r="5" spans="1:65" ht="21" customHeight="1" x14ac:dyDescent="0.25">
      <c r="C5" s="150"/>
      <c r="D5" s="380" t="s">
        <v>953</v>
      </c>
      <c r="E5" s="392"/>
      <c r="F5" s="381"/>
      <c r="G5" s="158"/>
      <c r="H5" s="158"/>
      <c r="I5" s="158"/>
      <c r="J5" s="158"/>
      <c r="K5" s="158"/>
      <c r="L5" s="158"/>
      <c r="M5" s="158"/>
      <c r="N5" s="158"/>
      <c r="O5" s="158"/>
      <c r="P5" s="158"/>
      <c r="Q5" s="158"/>
      <c r="R5" s="158"/>
      <c r="S5" s="159"/>
      <c r="T5" s="348" t="s">
        <v>1796</v>
      </c>
      <c r="U5" s="349"/>
      <c r="V5" s="349"/>
      <c r="W5" s="349"/>
      <c r="X5" s="349"/>
      <c r="Y5" s="349"/>
      <c r="Z5" s="349"/>
      <c r="AA5" s="349"/>
      <c r="AB5" s="350"/>
      <c r="AC5" s="150"/>
      <c r="AY5" s="1"/>
      <c r="AZ5" s="1"/>
      <c r="BA5" s="1"/>
      <c r="BB5" s="1"/>
      <c r="BC5" s="1"/>
      <c r="BD5" s="1"/>
      <c r="BE5" s="1"/>
      <c r="BF5" s="1"/>
      <c r="BG5" s="1"/>
      <c r="BH5" s="1"/>
      <c r="BI5" s="1"/>
      <c r="BJ5" s="1"/>
      <c r="BK5" s="1"/>
      <c r="BL5" s="1"/>
      <c r="BM5" s="1"/>
    </row>
    <row r="6" spans="1:65" ht="21" customHeight="1" x14ac:dyDescent="0.25">
      <c r="C6" s="150"/>
      <c r="D6" s="384"/>
      <c r="E6" s="393"/>
      <c r="F6" s="385"/>
      <c r="G6" s="160"/>
      <c r="H6" s="160"/>
      <c r="I6" s="160"/>
      <c r="J6" s="160"/>
      <c r="K6" s="160"/>
      <c r="L6" s="160"/>
      <c r="M6" s="160"/>
      <c r="N6" s="160"/>
      <c r="O6" s="160"/>
      <c r="P6" s="160"/>
      <c r="Q6" s="160"/>
      <c r="R6" s="160"/>
      <c r="S6" s="161"/>
      <c r="T6" s="348" t="s">
        <v>711</v>
      </c>
      <c r="U6" s="349"/>
      <c r="V6" s="350"/>
      <c r="W6" s="348" t="s">
        <v>712</v>
      </c>
      <c r="X6" s="349"/>
      <c r="Y6" s="350"/>
      <c r="Z6" s="351" t="s">
        <v>700</v>
      </c>
      <c r="AA6" s="352"/>
      <c r="AB6" s="353"/>
      <c r="AC6" s="150"/>
      <c r="AY6" s="1"/>
      <c r="AZ6" s="1"/>
      <c r="BA6" s="1"/>
      <c r="BB6" s="1"/>
      <c r="BC6" s="1"/>
      <c r="BD6" s="1"/>
      <c r="BE6" s="1"/>
      <c r="BF6" s="1"/>
      <c r="BG6" s="1"/>
      <c r="BH6" s="1"/>
      <c r="BI6" s="1"/>
      <c r="BJ6" s="1"/>
      <c r="BK6" s="1"/>
      <c r="BL6" s="1"/>
      <c r="BM6" s="1"/>
    </row>
    <row r="7" spans="1:65" ht="21" hidden="1" customHeight="1" x14ac:dyDescent="0.25">
      <c r="C7" s="150"/>
      <c r="D7" s="186"/>
      <c r="E7" s="186"/>
      <c r="F7" s="191"/>
      <c r="G7" s="163"/>
      <c r="H7" s="163"/>
      <c r="I7" s="163"/>
      <c r="J7" s="163"/>
      <c r="K7" s="169"/>
      <c r="L7" s="169"/>
      <c r="M7" s="257"/>
      <c r="N7" s="257"/>
      <c r="O7" s="257"/>
      <c r="P7" s="257"/>
      <c r="Q7" s="257"/>
      <c r="R7" s="257"/>
      <c r="S7" s="256" t="s">
        <v>495</v>
      </c>
      <c r="T7" s="166" t="s">
        <v>345</v>
      </c>
      <c r="U7" s="164"/>
      <c r="V7" s="164"/>
      <c r="W7" s="166" t="s">
        <v>345</v>
      </c>
      <c r="X7" s="164"/>
      <c r="Y7" s="164"/>
      <c r="Z7" s="166" t="s">
        <v>345</v>
      </c>
      <c r="AA7" s="164"/>
      <c r="AB7" s="164"/>
      <c r="AC7" s="150"/>
      <c r="AY7" s="1"/>
      <c r="AZ7" s="1"/>
      <c r="BA7" s="1"/>
      <c r="BB7" s="1"/>
      <c r="BC7" s="1"/>
      <c r="BD7" s="1"/>
      <c r="BE7" s="1"/>
      <c r="BF7" s="1"/>
      <c r="BG7" s="1"/>
      <c r="BH7" s="1"/>
      <c r="BI7" s="1"/>
      <c r="BJ7" s="1"/>
      <c r="BK7" s="1"/>
      <c r="BL7" s="1"/>
      <c r="BM7" s="1"/>
    </row>
    <row r="8" spans="1:65" ht="21" hidden="1" customHeight="1" x14ac:dyDescent="0.25">
      <c r="A8" s="1"/>
      <c r="C8" s="150"/>
      <c r="D8" s="186"/>
      <c r="E8" s="186"/>
      <c r="F8" s="191"/>
      <c r="G8" s="163"/>
      <c r="H8" s="163"/>
      <c r="I8" s="163"/>
      <c r="J8" s="163"/>
      <c r="K8" s="164"/>
      <c r="L8" s="164"/>
      <c r="M8" s="255"/>
      <c r="N8" s="255"/>
      <c r="O8" s="255"/>
      <c r="P8" s="255"/>
      <c r="Q8" s="255"/>
      <c r="R8" s="255"/>
      <c r="S8" s="259" t="s">
        <v>364</v>
      </c>
      <c r="T8" s="166" t="s">
        <v>10</v>
      </c>
      <c r="U8" s="164"/>
      <c r="V8" s="164"/>
      <c r="W8" s="166" t="s">
        <v>10</v>
      </c>
      <c r="X8" s="164"/>
      <c r="Y8" s="164"/>
      <c r="Z8" s="166" t="s">
        <v>10</v>
      </c>
      <c r="AA8" s="164"/>
      <c r="AB8" s="164"/>
      <c r="AC8" s="150"/>
      <c r="AY8" s="1"/>
      <c r="AZ8" s="1"/>
      <c r="BA8" s="1"/>
      <c r="BB8" s="1"/>
      <c r="BC8" s="1"/>
      <c r="BD8" s="1"/>
      <c r="BE8" s="1"/>
      <c r="BF8" s="1"/>
      <c r="BG8" s="1"/>
      <c r="BH8" s="1"/>
      <c r="BI8" s="1"/>
      <c r="BJ8" s="1"/>
      <c r="BK8" s="1"/>
      <c r="BL8" s="1"/>
      <c r="BM8" s="1"/>
    </row>
    <row r="9" spans="1:65" ht="21" hidden="1" customHeight="1" x14ac:dyDescent="0.25">
      <c r="C9" s="150"/>
      <c r="D9" s="186"/>
      <c r="E9" s="186"/>
      <c r="F9" s="191"/>
      <c r="G9" s="163"/>
      <c r="H9" s="163"/>
      <c r="I9" s="163"/>
      <c r="J9" s="163"/>
      <c r="K9" s="164"/>
      <c r="L9" s="164"/>
      <c r="M9" s="255"/>
      <c r="N9" s="255"/>
      <c r="O9" s="255"/>
      <c r="P9" s="255"/>
      <c r="Q9" s="260"/>
      <c r="R9" s="260"/>
      <c r="S9" s="256" t="s">
        <v>365</v>
      </c>
      <c r="T9" s="166" t="s">
        <v>348</v>
      </c>
      <c r="U9" s="164"/>
      <c r="V9" s="164"/>
      <c r="W9" s="166" t="s">
        <v>349</v>
      </c>
      <c r="X9" s="164"/>
      <c r="Y9" s="164"/>
      <c r="Z9" s="166" t="s">
        <v>10</v>
      </c>
      <c r="AA9" s="164"/>
      <c r="AB9" s="164"/>
      <c r="AC9" s="150"/>
      <c r="AY9" s="1"/>
      <c r="AZ9" s="1"/>
      <c r="BA9" s="1"/>
      <c r="BB9" s="1"/>
      <c r="BC9" s="1"/>
      <c r="BD9" s="1"/>
      <c r="BE9" s="1"/>
      <c r="BF9" s="1"/>
      <c r="BG9" s="1"/>
      <c r="BH9" s="1"/>
      <c r="BI9" s="1"/>
      <c r="BJ9" s="1"/>
      <c r="BK9" s="1"/>
      <c r="BL9" s="1"/>
      <c r="BM9" s="1"/>
    </row>
    <row r="10" spans="1:65" ht="21" hidden="1" customHeight="1" x14ac:dyDescent="0.25">
      <c r="C10" s="150"/>
      <c r="D10" s="186"/>
      <c r="E10" s="186"/>
      <c r="F10" s="186"/>
      <c r="G10" s="173"/>
      <c r="H10" s="173"/>
      <c r="I10" s="173"/>
      <c r="J10" s="170"/>
      <c r="K10" s="173"/>
      <c r="L10" s="173"/>
      <c r="M10" s="262"/>
      <c r="N10" s="263"/>
      <c r="O10" s="258"/>
      <c r="P10" s="258"/>
      <c r="Q10" s="258"/>
      <c r="R10" s="258"/>
      <c r="S10" s="261" t="s">
        <v>367</v>
      </c>
      <c r="T10" s="166" t="s">
        <v>10</v>
      </c>
      <c r="U10" s="164"/>
      <c r="V10" s="164"/>
      <c r="W10" s="166" t="s">
        <v>10</v>
      </c>
      <c r="X10" s="164"/>
      <c r="Y10" s="164"/>
      <c r="Z10" s="166" t="s">
        <v>10</v>
      </c>
      <c r="AA10" s="164"/>
      <c r="AB10" s="164"/>
      <c r="AC10" s="150"/>
      <c r="AY10" s="1"/>
      <c r="AZ10" s="1"/>
      <c r="BA10" s="1"/>
      <c r="BB10" s="1"/>
      <c r="BC10" s="1"/>
      <c r="BD10" s="1"/>
      <c r="BE10" s="1"/>
      <c r="BF10" s="1"/>
      <c r="BG10" s="1"/>
      <c r="BH10" s="1"/>
      <c r="BI10" s="1"/>
      <c r="BJ10" s="1"/>
      <c r="BK10" s="1"/>
      <c r="BL10" s="1"/>
      <c r="BM10" s="1"/>
    </row>
    <row r="11" spans="1:65" ht="44.45" hidden="1" customHeight="1" x14ac:dyDescent="0.25">
      <c r="C11" s="150"/>
      <c r="D11" s="186"/>
      <c r="E11" s="186"/>
      <c r="F11" s="186"/>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66"/>
      <c r="U11" s="166"/>
      <c r="V11" s="166"/>
      <c r="W11" s="166"/>
      <c r="X11" s="166"/>
      <c r="Y11" s="166"/>
      <c r="Z11" s="166"/>
      <c r="AA11" s="166"/>
      <c r="AB11" s="166"/>
      <c r="AC11" s="150"/>
      <c r="AY11" s="1"/>
      <c r="AZ11" s="1"/>
      <c r="BA11" s="1"/>
      <c r="BB11" s="1"/>
      <c r="BC11" s="1"/>
      <c r="BD11" s="1"/>
      <c r="BE11" s="1"/>
      <c r="BF11" s="1"/>
      <c r="BG11" s="1"/>
      <c r="BH11" s="1"/>
      <c r="BI11" s="1"/>
      <c r="BJ11" s="1"/>
      <c r="BK11" s="1"/>
      <c r="BL11" s="1"/>
      <c r="BM11" s="1"/>
    </row>
    <row r="12" spans="1:65" ht="6" customHeight="1" x14ac:dyDescent="0.25">
      <c r="C12" s="150"/>
      <c r="D12" s="186"/>
      <c r="E12" s="186"/>
      <c r="F12" s="186"/>
      <c r="G12" s="206"/>
      <c r="H12" s="206"/>
      <c r="I12" s="206"/>
      <c r="J12" s="206"/>
      <c r="K12" s="206"/>
      <c r="L12" s="206"/>
      <c r="M12" s="274"/>
      <c r="N12" s="274"/>
      <c r="O12" s="274"/>
      <c r="P12" s="274"/>
      <c r="Q12" s="274"/>
      <c r="R12" s="274"/>
      <c r="S12" s="274"/>
      <c r="T12" s="206"/>
      <c r="U12" s="206"/>
      <c r="V12" s="206"/>
      <c r="W12" s="206"/>
      <c r="X12" s="206"/>
      <c r="Y12" s="206"/>
      <c r="Z12" s="206"/>
      <c r="AA12" s="206"/>
      <c r="AB12" s="206"/>
      <c r="AC12" s="150"/>
      <c r="AY12" s="1"/>
      <c r="AZ12" s="1"/>
      <c r="BA12" s="1"/>
      <c r="BB12" s="1"/>
      <c r="BC12" s="1"/>
      <c r="BD12" s="1"/>
      <c r="BE12" s="1"/>
      <c r="BF12" s="1"/>
      <c r="BG12" s="1"/>
      <c r="BH12" s="1"/>
      <c r="BI12" s="1"/>
      <c r="BJ12" s="1"/>
      <c r="BK12" s="1"/>
      <c r="BL12" s="1"/>
      <c r="BM12" s="1"/>
    </row>
    <row r="13" spans="1:65" ht="21" customHeight="1" x14ac:dyDescent="0.25">
      <c r="C13" s="150"/>
      <c r="D13" s="355" t="s">
        <v>1797</v>
      </c>
      <c r="E13" s="348" t="s">
        <v>711</v>
      </c>
      <c r="F13" s="176" t="s">
        <v>703</v>
      </c>
      <c r="G13" s="169" t="s">
        <v>10</v>
      </c>
      <c r="H13" s="169" t="s">
        <v>12</v>
      </c>
      <c r="I13" s="169" t="s">
        <v>10</v>
      </c>
      <c r="J13" s="169" t="s">
        <v>619</v>
      </c>
      <c r="K13" s="169" t="s">
        <v>10</v>
      </c>
      <c r="L13" s="169" t="s">
        <v>348</v>
      </c>
      <c r="M13" s="257" t="s">
        <v>350</v>
      </c>
      <c r="N13" s="257" t="s">
        <v>10</v>
      </c>
      <c r="O13" s="257" t="s">
        <v>10</v>
      </c>
      <c r="P13" s="257" t="s">
        <v>10</v>
      </c>
      <c r="Q13" s="257" t="s">
        <v>10</v>
      </c>
      <c r="R13" s="255" t="s">
        <v>218</v>
      </c>
      <c r="S13" s="259" t="s">
        <v>505</v>
      </c>
      <c r="T13" s="41"/>
      <c r="U13" s="35"/>
      <c r="V13" s="36"/>
      <c r="W13" s="41"/>
      <c r="X13" s="35"/>
      <c r="Y13" s="36"/>
      <c r="Z13" s="42" t="str">
        <f>IF(OR(AND(T13="",U13=""),AND(W13="",X13=""),AND(U13="X",X13="X"),AND(U13="Q",X13="Q"),OR(U13="M",X13="M")),"",SUM(T13,W13))</f>
        <v/>
      </c>
      <c r="AA13" s="34" t="str">
        <f xml:space="preserve"> IF(AND(OR(AND(U13="Q",X13="Q"),AND(U13="X",X13="X")),SUM(T13,W13)=0,ISNUMBER(Z13)),"",IF(OR(U13="M",X13="M"),"M",IF(AND(U13=X13,OR(U13="X",U13="W",U13="Q",U13="U",U13="Z")),UPPER( U13),"")))</f>
        <v/>
      </c>
      <c r="AB13" s="33"/>
      <c r="AC13" s="150"/>
      <c r="AY13" s="1"/>
      <c r="AZ13" s="1"/>
      <c r="BA13" s="1"/>
      <c r="BB13" s="1"/>
      <c r="BC13" s="1"/>
      <c r="BD13" s="1"/>
      <c r="BE13" s="1"/>
      <c r="BF13" s="1"/>
      <c r="BG13" s="1"/>
      <c r="BH13" s="1"/>
      <c r="BI13" s="1"/>
      <c r="BJ13" s="1"/>
      <c r="BK13" s="1"/>
      <c r="BL13" s="1"/>
      <c r="BM13" s="1"/>
    </row>
    <row r="14" spans="1:65" ht="21" customHeight="1" x14ac:dyDescent="0.25">
      <c r="C14" s="150"/>
      <c r="D14" s="356"/>
      <c r="E14" s="349"/>
      <c r="F14" s="176" t="s">
        <v>704</v>
      </c>
      <c r="G14" s="169" t="s">
        <v>10</v>
      </c>
      <c r="H14" s="169" t="s">
        <v>11</v>
      </c>
      <c r="I14" s="169" t="s">
        <v>10</v>
      </c>
      <c r="J14" s="169" t="s">
        <v>619</v>
      </c>
      <c r="K14" s="169" t="s">
        <v>10</v>
      </c>
      <c r="L14" s="169" t="s">
        <v>348</v>
      </c>
      <c r="M14" s="257" t="s">
        <v>350</v>
      </c>
      <c r="N14" s="257" t="s">
        <v>10</v>
      </c>
      <c r="O14" s="257" t="s">
        <v>10</v>
      </c>
      <c r="P14" s="257" t="s">
        <v>10</v>
      </c>
      <c r="Q14" s="257" t="s">
        <v>10</v>
      </c>
      <c r="R14" s="255" t="s">
        <v>218</v>
      </c>
      <c r="S14" s="259" t="s">
        <v>505</v>
      </c>
      <c r="T14" s="41"/>
      <c r="U14" s="35"/>
      <c r="V14" s="36"/>
      <c r="W14" s="41"/>
      <c r="X14" s="35"/>
      <c r="Y14" s="36"/>
      <c r="Z14" s="42" t="str">
        <f>IF(OR(AND(T14="",U14=""),AND(W14="",X14=""),AND(U14="X",X14="X"),AND(U14="Q",X14="Q"),OR(U14="M",X14="M")),"",SUM(T14,W14))</f>
        <v/>
      </c>
      <c r="AA14" s="34" t="str">
        <f xml:space="preserve"> IF(AND(OR(AND(U14="Q",X14="Q"),AND(U14="X",X14="X")),SUM(T14,W14)=0,ISNUMBER(Z14)),"",IF(OR(U14="M",X14="M"),"M",IF(AND(U14=X14,OR(U14="X",U14="W",U14="Q",U14="U",U14="Z")),UPPER( U14),"")))</f>
        <v/>
      </c>
      <c r="AB14" s="33"/>
      <c r="AC14" s="150"/>
      <c r="AY14" s="1"/>
      <c r="AZ14" s="1"/>
      <c r="BA14" s="1"/>
      <c r="BB14" s="1"/>
      <c r="BC14" s="1"/>
      <c r="BD14" s="1"/>
      <c r="BE14" s="1"/>
      <c r="BF14" s="1"/>
      <c r="BG14" s="1"/>
      <c r="BH14" s="1"/>
      <c r="BI14" s="1"/>
      <c r="BJ14" s="1"/>
      <c r="BK14" s="1"/>
      <c r="BL14" s="1"/>
      <c r="BM14" s="1"/>
    </row>
    <row r="15" spans="1:65" ht="21" customHeight="1" x14ac:dyDescent="0.25">
      <c r="C15" s="150"/>
      <c r="D15" s="356"/>
      <c r="E15" s="350"/>
      <c r="F15" s="178" t="s">
        <v>700</v>
      </c>
      <c r="G15" s="169" t="s">
        <v>10</v>
      </c>
      <c r="H15" s="169" t="s">
        <v>10</v>
      </c>
      <c r="I15" s="169" t="s">
        <v>10</v>
      </c>
      <c r="J15" s="169" t="s">
        <v>619</v>
      </c>
      <c r="K15" s="169" t="s">
        <v>10</v>
      </c>
      <c r="L15" s="169" t="s">
        <v>348</v>
      </c>
      <c r="M15" s="257" t="s">
        <v>350</v>
      </c>
      <c r="N15" s="257" t="s">
        <v>10</v>
      </c>
      <c r="O15" s="257" t="s">
        <v>10</v>
      </c>
      <c r="P15" s="257" t="s">
        <v>10</v>
      </c>
      <c r="Q15" s="257" t="s">
        <v>10</v>
      </c>
      <c r="R15" s="255" t="s">
        <v>218</v>
      </c>
      <c r="S15" s="259" t="s">
        <v>505</v>
      </c>
      <c r="T15" s="42" t="str">
        <f>IF(OR(AND(T13="",U13=""),AND(T14="",U14=""),AND(U13="X",U14="X"),AND(U13="Q",U14="Q"),OR(U13="M",U14="M")),"",SUM(T13,T14))</f>
        <v/>
      </c>
      <c r="U15" s="34" t="str">
        <f>IF(AND(OR(AND(U13="Q",U14="Q"),AND(U13="X",U14="X")),SUM(T13,T14)=0,ISNUMBER(T15)),"",IF(OR(U13="m",U14="m"),"m",IF(AND(U13=U14,OR(U13="X",U13="W",U13="Q",U13="U",U13="Z")),UPPER(U13),"")))</f>
        <v/>
      </c>
      <c r="V15" s="33"/>
      <c r="W15" s="42" t="str">
        <f>IF(OR(AND(W13="",X13=""),AND(W14="",X14=""),AND(X13="X",X14="X"),AND(X13="Q",X14="Q"),OR(X13="M",X14="M")),"",SUM(W13,W14))</f>
        <v/>
      </c>
      <c r="X15" s="34" t="str">
        <f>IF(AND(OR(AND(X13="Q",X14="Q"),AND(X13="X",X14="X")),SUM(W13,W14)=0,ISNUMBER(W15)),"",IF(OR(X13="m",X14="m"),"m",IF(AND(X13=X14,OR(X13="X",X13="W",X13="Q",X13="U",X13="Z")),UPPER(X13),"")))</f>
        <v/>
      </c>
      <c r="Y15" s="33"/>
      <c r="Z15" s="42" t="str">
        <f>IF(OR(AND(Z13="",AA13=""),AND(Z14="",AA14=""),AND(AA13="X",AA14="X"),AND(AA13="Q",AA14="Q"),OR(AA13="M",AA14="M")),"",SUM(Z13,Z14))</f>
        <v/>
      </c>
      <c r="AA15" s="34" t="str">
        <f>IF(AND(OR(AND(AA13="Q",AA14="Q"),AND(AA13="X",AA14="X")),SUM(Z13,Z14)=0,ISNUMBER(Z15)),"",IF(OR(AA13="m",AA14="m"),"m",IF(AND(AA13=AA14,OR(AA13="X",AA13="W",AA13="Q",AA13="U",AA13="Z")),UPPER(AA13),"")))</f>
        <v/>
      </c>
      <c r="AB15" s="33"/>
      <c r="AC15" s="150"/>
      <c r="AY15" s="1"/>
      <c r="AZ15" s="1"/>
      <c r="BA15" s="1"/>
      <c r="BB15" s="1"/>
      <c r="BC15" s="1"/>
      <c r="BD15" s="1"/>
      <c r="BE15" s="1"/>
      <c r="BF15" s="1"/>
      <c r="BG15" s="1"/>
      <c r="BH15" s="1"/>
      <c r="BI15" s="1"/>
      <c r="BJ15" s="1"/>
      <c r="BK15" s="1"/>
      <c r="BL15" s="1"/>
      <c r="BM15" s="1"/>
    </row>
    <row r="16" spans="1:65" ht="21" customHeight="1" x14ac:dyDescent="0.25">
      <c r="C16" s="150"/>
      <c r="D16" s="356"/>
      <c r="E16" s="348" t="s">
        <v>712</v>
      </c>
      <c r="F16" s="176" t="s">
        <v>703</v>
      </c>
      <c r="G16" s="169" t="s">
        <v>10</v>
      </c>
      <c r="H16" s="169" t="s">
        <v>12</v>
      </c>
      <c r="I16" s="169" t="s">
        <v>10</v>
      </c>
      <c r="J16" s="169" t="s">
        <v>619</v>
      </c>
      <c r="K16" s="169" t="s">
        <v>10</v>
      </c>
      <c r="L16" s="169" t="s">
        <v>349</v>
      </c>
      <c r="M16" s="257" t="s">
        <v>229</v>
      </c>
      <c r="N16" s="257" t="s">
        <v>10</v>
      </c>
      <c r="O16" s="257" t="s">
        <v>10</v>
      </c>
      <c r="P16" s="257" t="s">
        <v>10</v>
      </c>
      <c r="Q16" s="257" t="s">
        <v>10</v>
      </c>
      <c r="R16" s="255" t="s">
        <v>218</v>
      </c>
      <c r="S16" s="259" t="s">
        <v>505</v>
      </c>
      <c r="T16" s="41"/>
      <c r="U16" s="35"/>
      <c r="V16" s="36"/>
      <c r="W16" s="41"/>
      <c r="X16" s="35"/>
      <c r="Y16" s="36"/>
      <c r="Z16" s="42" t="str">
        <f>IF(OR(AND(T16="",U16=""),AND(W16="",X16=""),AND(U16="X",X16="X"),AND(U16="Q",X16="Q"),OR(U16="M",X16="M")),"",SUM(T16,W16))</f>
        <v/>
      </c>
      <c r="AA16" s="34" t="str">
        <f xml:space="preserve"> IF(AND(OR(AND(U16="Q",X16="Q"),AND(U16="X",X16="X")),SUM(T16,W16)=0,ISNUMBER(Z16)),"",IF(OR(U16="M",X16="M"),"M",IF(AND(U16=X16,OR(U16="X",U16="W",U16="Q",U16="U",U16="Z")),UPPER( U16),"")))</f>
        <v/>
      </c>
      <c r="AB16" s="33"/>
      <c r="AC16" s="150"/>
      <c r="AY16" s="1"/>
      <c r="AZ16" s="1"/>
      <c r="BA16" s="1"/>
      <c r="BB16" s="1"/>
      <c r="BC16" s="1"/>
      <c r="BD16" s="1"/>
      <c r="BE16" s="1"/>
      <c r="BF16" s="1"/>
      <c r="BG16" s="1"/>
      <c r="BH16" s="1"/>
      <c r="BI16" s="1"/>
      <c r="BJ16" s="1"/>
      <c r="BK16" s="1"/>
      <c r="BL16" s="1"/>
      <c r="BM16" s="1"/>
    </row>
    <row r="17" spans="3:65" ht="21" customHeight="1" x14ac:dyDescent="0.25">
      <c r="C17" s="150"/>
      <c r="D17" s="356"/>
      <c r="E17" s="349"/>
      <c r="F17" s="176" t="s">
        <v>704</v>
      </c>
      <c r="G17" s="169" t="s">
        <v>10</v>
      </c>
      <c r="H17" s="169" t="s">
        <v>11</v>
      </c>
      <c r="I17" s="169" t="s">
        <v>10</v>
      </c>
      <c r="J17" s="169" t="s">
        <v>619</v>
      </c>
      <c r="K17" s="169" t="s">
        <v>10</v>
      </c>
      <c r="L17" s="169" t="s">
        <v>349</v>
      </c>
      <c r="M17" s="257" t="s">
        <v>229</v>
      </c>
      <c r="N17" s="257" t="s">
        <v>10</v>
      </c>
      <c r="O17" s="257" t="s">
        <v>10</v>
      </c>
      <c r="P17" s="257" t="s">
        <v>10</v>
      </c>
      <c r="Q17" s="257" t="s">
        <v>10</v>
      </c>
      <c r="R17" s="255" t="s">
        <v>218</v>
      </c>
      <c r="S17" s="259" t="s">
        <v>505</v>
      </c>
      <c r="T17" s="41"/>
      <c r="U17" s="35"/>
      <c r="V17" s="36"/>
      <c r="W17" s="41"/>
      <c r="X17" s="35"/>
      <c r="Y17" s="36"/>
      <c r="Z17" s="42" t="str">
        <f>IF(OR(AND(T17="",U17=""),AND(W17="",X17=""),AND(U17="X",X17="X"),AND(U17="Q",X17="Q"),OR(U17="M",X17="M")),"",SUM(T17,W17))</f>
        <v/>
      </c>
      <c r="AA17" s="34" t="str">
        <f xml:space="preserve"> IF(AND(OR(AND(U17="Q",X17="Q"),AND(U17="X",X17="X")),SUM(T17,W17)=0,ISNUMBER(Z17)),"",IF(OR(U17="M",X17="M"),"M",IF(AND(U17=X17,OR(U17="X",U17="W",U17="Q",U17="U",U17="Z")),UPPER( U17),"")))</f>
        <v/>
      </c>
      <c r="AB17" s="33"/>
      <c r="AC17" s="150"/>
      <c r="AY17" s="1"/>
      <c r="AZ17" s="1"/>
      <c r="BA17" s="1"/>
      <c r="BB17" s="1"/>
      <c r="BC17" s="1"/>
      <c r="BD17" s="1"/>
      <c r="BE17" s="1"/>
      <c r="BF17" s="1"/>
      <c r="BG17" s="1"/>
      <c r="BH17" s="1"/>
      <c r="BI17" s="1"/>
      <c r="BJ17" s="1"/>
      <c r="BK17" s="1"/>
      <c r="BL17" s="1"/>
      <c r="BM17" s="1"/>
    </row>
    <row r="18" spans="3:65" ht="21" customHeight="1" x14ac:dyDescent="0.25">
      <c r="C18" s="150"/>
      <c r="D18" s="356"/>
      <c r="E18" s="350"/>
      <c r="F18" s="178" t="s">
        <v>700</v>
      </c>
      <c r="G18" s="169" t="s">
        <v>10</v>
      </c>
      <c r="H18" s="169" t="s">
        <v>10</v>
      </c>
      <c r="I18" s="169" t="s">
        <v>10</v>
      </c>
      <c r="J18" s="169" t="s">
        <v>619</v>
      </c>
      <c r="K18" s="169" t="s">
        <v>10</v>
      </c>
      <c r="L18" s="169" t="s">
        <v>349</v>
      </c>
      <c r="M18" s="257" t="s">
        <v>229</v>
      </c>
      <c r="N18" s="257" t="s">
        <v>10</v>
      </c>
      <c r="O18" s="257" t="s">
        <v>10</v>
      </c>
      <c r="P18" s="257" t="s">
        <v>10</v>
      </c>
      <c r="Q18" s="257" t="s">
        <v>10</v>
      </c>
      <c r="R18" s="255" t="s">
        <v>218</v>
      </c>
      <c r="S18" s="259" t="s">
        <v>505</v>
      </c>
      <c r="T18" s="42" t="str">
        <f>IF(OR(AND(T16="",U16=""),AND(T17="",U17=""),AND(U16="X",U17="X"),AND(U16="Q",U17="Q"),OR(U16="M",U17="M")),"",SUM(T16,T17))</f>
        <v/>
      </c>
      <c r="U18" s="34" t="str">
        <f>IF(AND(OR(AND(U16="Q",U17="Q"),AND(U16="X",U17="X")),SUM(T16,T17)=0,ISNUMBER(T18)),"",IF(OR(U16="m",U17="m"),"m",IF(AND(U16=U17,OR(U16="X",U16="W",U16="Q",U16="U",U16="Z")),UPPER(U16),"")))</f>
        <v/>
      </c>
      <c r="V18" s="33"/>
      <c r="W18" s="42" t="str">
        <f>IF(OR(AND(W16="",X16=""),AND(W17="",X17=""),AND(X16="X",X17="X"),AND(X16="Q",X17="Q"),OR(X16="M",X17="M")),"",SUM(W16,W17))</f>
        <v/>
      </c>
      <c r="X18" s="34" t="str">
        <f>IF(AND(OR(AND(X16="Q",X17="Q"),AND(X16="X",X17="X")),SUM(W16,W17)=0,ISNUMBER(W18)),"",IF(OR(X16="m",X17="m"),"m",IF(AND(X16=X17,OR(X16="X",X16="W",X16="Q",X16="U",X16="Z")),UPPER(X16),"")))</f>
        <v/>
      </c>
      <c r="Y18" s="33"/>
      <c r="Z18" s="42" t="str">
        <f>IF(OR(AND(Z16="",AA16=""),AND(Z17="",AA17=""),AND(AA16="X",AA17="X"),AND(AA16="Q",AA17="Q"),OR(AA16="M",AA17="M")),"",SUM(Z16,Z17))</f>
        <v/>
      </c>
      <c r="AA18" s="34" t="str">
        <f>IF(AND(OR(AND(AA16="Q",AA17="Q"),AND(AA16="X",AA17="X")),SUM(Z16,Z17)=0,ISNUMBER(Z18)),"",IF(OR(AA16="m",AA17="m"),"m",IF(AND(AA16=AA17,OR(AA16="X",AA16="W",AA16="Q",AA16="U",AA16="Z")),UPPER(AA16),"")))</f>
        <v/>
      </c>
      <c r="AB18" s="33"/>
      <c r="AC18" s="150"/>
      <c r="AY18" s="1"/>
      <c r="AZ18" s="1"/>
      <c r="BA18" s="1"/>
      <c r="BB18" s="1"/>
      <c r="BC18" s="1"/>
      <c r="BD18" s="1"/>
      <c r="BE18" s="1"/>
      <c r="BF18" s="1"/>
      <c r="BG18" s="1"/>
      <c r="BH18" s="1"/>
      <c r="BI18" s="1"/>
      <c r="BJ18" s="1"/>
      <c r="BK18" s="1"/>
      <c r="BL18" s="1"/>
      <c r="BM18" s="1"/>
    </row>
    <row r="19" spans="3:65" ht="21" customHeight="1" x14ac:dyDescent="0.25">
      <c r="C19" s="150"/>
      <c r="D19" s="356"/>
      <c r="E19" s="348" t="s">
        <v>700</v>
      </c>
      <c r="F19" s="176" t="s">
        <v>703</v>
      </c>
      <c r="G19" s="169" t="s">
        <v>10</v>
      </c>
      <c r="H19" s="169" t="s">
        <v>12</v>
      </c>
      <c r="I19" s="169" t="s">
        <v>10</v>
      </c>
      <c r="J19" s="169" t="s">
        <v>619</v>
      </c>
      <c r="K19" s="169" t="s">
        <v>10</v>
      </c>
      <c r="L19" s="169" t="s">
        <v>10</v>
      </c>
      <c r="M19" s="257" t="s">
        <v>10</v>
      </c>
      <c r="N19" s="257" t="s">
        <v>10</v>
      </c>
      <c r="O19" s="257" t="s">
        <v>10</v>
      </c>
      <c r="P19" s="257" t="s">
        <v>10</v>
      </c>
      <c r="Q19" s="257" t="s">
        <v>10</v>
      </c>
      <c r="R19" s="255" t="s">
        <v>218</v>
      </c>
      <c r="S19" s="259" t="s">
        <v>505</v>
      </c>
      <c r="T19" s="42" t="str">
        <f>IF(OR(AND(T13="",U13=""),AND(T16="",U16=""),AND(U13="X",U16="X"),AND(U13="Q",U16="Q"),OR(U13="M",U16="M")),"",SUM(T13,T16))</f>
        <v/>
      </c>
      <c r="U19" s="34" t="str">
        <f>IF(AND(OR(AND(U13="Q",U16="Q"),AND(U13="X",U16="X")),SUM(T13,T16)=0,ISNUMBER(T19)),"",IF(OR(U13="m",U16="m"),"m",IF(AND(U13=U16,OR(U13="X",U13="W",U13="Q",U13="U",U13="Z")),UPPER(U13),"")))</f>
        <v/>
      </c>
      <c r="V19" s="33"/>
      <c r="W19" s="42" t="str">
        <f>IF(OR(AND(W13="",X13=""),AND(W16="",X16=""),AND(X13="X",X16="X"),AND(X13="Q",X16="Q"),OR(X13="M",X16="M")),"",SUM(W13,W16))</f>
        <v/>
      </c>
      <c r="X19" s="34" t="str">
        <f>IF(AND(OR(AND(X13="Q",X16="Q"),AND(X13="X",X16="X")),SUM(W13,W16)=0,ISNUMBER(W19)),"",IF(OR(X13="m",X16="m"),"m",IF(AND(X13=X16,OR(X13="X",X13="W",X13="Q",X13="U",X13="Z")),UPPER(X13),"")))</f>
        <v/>
      </c>
      <c r="Y19" s="33"/>
      <c r="Z19" s="42" t="str">
        <f>IF(OR(AND(Z13="",AA13=""),AND(Z16="",AA16=""),AND(AA13="X",AA16="X"),AND(AA13="Q",AA16="Q"),OR(AA13="M",AA16="M")),"",SUM(Z13,Z16))</f>
        <v/>
      </c>
      <c r="AA19" s="34" t="str">
        <f>IF(AND(OR(AND(AA13="Q",AA16="Q"),AND(AA13="X",AA16="X")),SUM(Z13,Z16)=0,ISNUMBER(Z19)),"",IF(OR(AA13="m",AA16="m"),"m",IF(AND(AA13=AA16,OR(AA13="X",AA13="W",AA13="Q",AA13="U",AA13="Z")),UPPER(AA13),"")))</f>
        <v/>
      </c>
      <c r="AB19" s="33"/>
      <c r="AC19" s="150"/>
      <c r="AY19" s="1"/>
      <c r="AZ19" s="1"/>
      <c r="BA19" s="1"/>
      <c r="BB19" s="1"/>
      <c r="BC19" s="1"/>
      <c r="BD19" s="1"/>
      <c r="BE19" s="1"/>
      <c r="BF19" s="1"/>
      <c r="BG19" s="1"/>
      <c r="BH19" s="1"/>
      <c r="BI19" s="1"/>
      <c r="BJ19" s="1"/>
      <c r="BK19" s="1"/>
      <c r="BL19" s="1"/>
      <c r="BM19" s="1"/>
    </row>
    <row r="20" spans="3:65" ht="21" customHeight="1" x14ac:dyDescent="0.25">
      <c r="C20" s="150"/>
      <c r="D20" s="356"/>
      <c r="E20" s="349"/>
      <c r="F20" s="176" t="s">
        <v>704</v>
      </c>
      <c r="G20" s="169" t="s">
        <v>10</v>
      </c>
      <c r="H20" s="169" t="s">
        <v>11</v>
      </c>
      <c r="I20" s="169" t="s">
        <v>10</v>
      </c>
      <c r="J20" s="169" t="s">
        <v>619</v>
      </c>
      <c r="K20" s="169" t="s">
        <v>10</v>
      </c>
      <c r="L20" s="169" t="s">
        <v>10</v>
      </c>
      <c r="M20" s="257" t="s">
        <v>10</v>
      </c>
      <c r="N20" s="257" t="s">
        <v>10</v>
      </c>
      <c r="O20" s="257" t="s">
        <v>10</v>
      </c>
      <c r="P20" s="257" t="s">
        <v>10</v>
      </c>
      <c r="Q20" s="257" t="s">
        <v>10</v>
      </c>
      <c r="R20" s="255" t="s">
        <v>218</v>
      </c>
      <c r="S20" s="259" t="s">
        <v>505</v>
      </c>
      <c r="T20" s="42" t="str">
        <f>IF(OR(AND(T14="",U14=""),AND(T17="",U17=""),AND(U14="X",U17="X"),AND(U14="Q",U17="Q"),OR(U14="M",U17="M")),"",SUM(T14,T17))</f>
        <v/>
      </c>
      <c r="U20" s="34" t="str">
        <f>IF(AND(OR(AND(U14="Q",U17="Q"),AND(U14="X",U17="X")),SUM(T14,T17)=0,ISNUMBER(T20)),"",IF(OR(U14="m",U17="m"),"m",IF(AND(U14=U17,OR(U14="X",U14="W",U14="Q",U14="U",U14="Z")),UPPER(U14),"")))</f>
        <v/>
      </c>
      <c r="V20" s="33"/>
      <c r="W20" s="42" t="str">
        <f>IF(OR(AND(W14="",X14=""),AND(W17="",X17=""),AND(X14="X",X17="X"),AND(X14="Q",X17="Q"),OR(X14="M",X17="M")),"",SUM(W14,W17))</f>
        <v/>
      </c>
      <c r="X20" s="34" t="str">
        <f>IF(AND(OR(AND(X14="Q",X17="Q"),AND(X14="X",X17="X")),SUM(W14,W17)=0,ISNUMBER(W20)),"",IF(OR(X14="m",X17="m"),"m",IF(AND(X14=X17,OR(X14="X",X14="W",X14="Q",X14="U",X14="Z")),UPPER(X14),"")))</f>
        <v/>
      </c>
      <c r="Y20" s="33"/>
      <c r="Z20" s="42" t="str">
        <f>IF(OR(AND(Z14="",AA14=""),AND(Z17="",AA17=""),AND(AA14="X",AA17="X"),AND(AA14="Q",AA17="Q"),OR(AA14="M",AA17="M")),"",SUM(Z14,Z17))</f>
        <v/>
      </c>
      <c r="AA20" s="34" t="str">
        <f>IF(AND(OR(AND(AA14="Q",AA17="Q"),AND(AA14="X",AA17="X")),SUM(Z14,Z17)=0,ISNUMBER(Z20)),"",IF(OR(AA14="m",AA17="m"),"m",IF(AND(AA14=AA17,OR(AA14="X",AA14="W",AA14="Q",AA14="U",AA14="Z")),UPPER(AA14),"")))</f>
        <v/>
      </c>
      <c r="AB20" s="33"/>
      <c r="AC20" s="150"/>
      <c r="AY20" s="1"/>
      <c r="AZ20" s="1"/>
      <c r="BA20" s="1"/>
      <c r="BB20" s="1"/>
      <c r="BC20" s="1"/>
      <c r="BD20" s="1"/>
      <c r="BE20" s="1"/>
      <c r="BF20" s="1"/>
      <c r="BG20" s="1"/>
      <c r="BH20" s="1"/>
      <c r="BI20" s="1"/>
      <c r="BJ20" s="1"/>
      <c r="BK20" s="1"/>
      <c r="BL20" s="1"/>
      <c r="BM20" s="1"/>
    </row>
    <row r="21" spans="3:65" ht="21" customHeight="1" x14ac:dyDescent="0.25">
      <c r="C21" s="150"/>
      <c r="D21" s="357"/>
      <c r="E21" s="350"/>
      <c r="F21" s="178" t="s">
        <v>700</v>
      </c>
      <c r="G21" s="169" t="s">
        <v>10</v>
      </c>
      <c r="H21" s="169" t="s">
        <v>10</v>
      </c>
      <c r="I21" s="169" t="s">
        <v>10</v>
      </c>
      <c r="J21" s="169" t="s">
        <v>619</v>
      </c>
      <c r="K21" s="169" t="s">
        <v>10</v>
      </c>
      <c r="L21" s="169" t="s">
        <v>10</v>
      </c>
      <c r="M21" s="257" t="s">
        <v>10</v>
      </c>
      <c r="N21" s="257" t="s">
        <v>10</v>
      </c>
      <c r="O21" s="257" t="s">
        <v>10</v>
      </c>
      <c r="P21" s="257" t="s">
        <v>10</v>
      </c>
      <c r="Q21" s="257" t="s">
        <v>10</v>
      </c>
      <c r="R21" s="255" t="s">
        <v>218</v>
      </c>
      <c r="S21" s="259" t="s">
        <v>505</v>
      </c>
      <c r="T21" s="42" t="str">
        <f>IF(OR(AND(T15="",U15=""),AND(T18="",U18=""),AND(U15="X",U18="X"),AND(U15="Q",U18="Q"),OR(U15="M",U18="M")),"",SUM(T15,T18))</f>
        <v/>
      </c>
      <c r="U21" s="34" t="str">
        <f>IF(AND(OR(AND(U15="Q",U18="Q"),AND(U15="X",U18="X")),SUM(T15,T18)=0,ISNUMBER(T21)),"",IF(OR(U15="m",U18="m"),"m",IF(AND(U15=U18,OR(U15="X",U15="W",U15="Q",U15="U",U15="Z")),UPPER(U15),"")))</f>
        <v/>
      </c>
      <c r="V21" s="33"/>
      <c r="W21" s="42" t="str">
        <f>IF(OR(AND(W15="",X15=""),AND(W18="",X18=""),AND(X15="X",X18="X"),AND(X15="Q",X18="Q"),OR(X15="M",X18="M")),"",SUM(W15,W18))</f>
        <v/>
      </c>
      <c r="X21" s="34" t="str">
        <f>IF(AND(OR(AND(X15="Q",X18="Q"),AND(X15="X",X18="X")),SUM(W15,W18)=0,ISNUMBER(W21)),"",IF(OR(X15="m",X18="m"),"m",IF(AND(X15=X18,OR(X15="X",X15="W",X15="Q",X15="U",X15="Z")),UPPER(X15),"")))</f>
        <v/>
      </c>
      <c r="Y21" s="33"/>
      <c r="Z21" s="42" t="str">
        <f>IF(OR(AND(Z15="",AA15=""),AND(Z18="",AA18=""),AND(AA15="X",AA18="X"),AND(AA15="Q",AA18="Q"),OR(AA15="M",AA18="M")),"",SUM(Z15,Z18))</f>
        <v/>
      </c>
      <c r="AA21" s="34" t="str">
        <f>IF(AND(OR(AND(AA15="Q",AA18="Q"),AND(AA15="X",AA18="X")),SUM(Z15,Z18)=0,ISNUMBER(Z21)),"",IF(OR(AA15="m",AA18="m"),"m",IF(AND(AA15=AA18,OR(AA15="X",AA15="W",AA15="Q",AA15="U",AA15="Z")),UPPER(AA15),"")))</f>
        <v/>
      </c>
      <c r="AB21" s="33"/>
      <c r="AC21" s="150"/>
      <c r="AY21" s="1"/>
      <c r="AZ21" s="1"/>
      <c r="BA21" s="1"/>
      <c r="BB21" s="1"/>
      <c r="BC21" s="1"/>
      <c r="BD21" s="1"/>
      <c r="BE21" s="1"/>
      <c r="BF21" s="1"/>
      <c r="BG21" s="1"/>
      <c r="BH21" s="1"/>
      <c r="BI21" s="1"/>
      <c r="BJ21" s="1"/>
      <c r="BK21" s="1"/>
      <c r="BL21" s="1"/>
      <c r="BM21" s="1"/>
    </row>
    <row r="22" spans="3:65" ht="21" x14ac:dyDescent="0.25">
      <c r="C22" s="150"/>
      <c r="D22" s="150"/>
      <c r="E22" s="150"/>
      <c r="F22" s="150"/>
      <c r="G22" s="156"/>
      <c r="H22" s="156"/>
      <c r="I22" s="156"/>
      <c r="J22" s="156"/>
      <c r="K22" s="156"/>
      <c r="L22" s="156"/>
      <c r="M22" s="156"/>
      <c r="N22" s="156"/>
      <c r="O22" s="156"/>
      <c r="P22" s="156"/>
      <c r="Q22" s="156"/>
      <c r="R22" s="156"/>
      <c r="S22" s="150"/>
      <c r="T22" s="150"/>
      <c r="U22" s="150"/>
      <c r="V22" s="150"/>
      <c r="W22" s="150"/>
      <c r="X22" s="150"/>
      <c r="Y22" s="150"/>
      <c r="Z22" s="150"/>
      <c r="AA22" s="150"/>
      <c r="AB22" s="150"/>
      <c r="AC22" s="150"/>
    </row>
    <row r="23" spans="3:65" hidden="1" x14ac:dyDescent="0.25"/>
    <row r="24" spans="3:65" hidden="1" x14ac:dyDescent="0.25"/>
    <row r="25" spans="3:65" hidden="1" x14ac:dyDescent="0.25"/>
    <row r="26" spans="3:65" hidden="1" x14ac:dyDescent="0.25"/>
    <row r="27" spans="3:65" hidden="1" x14ac:dyDescent="0.25"/>
    <row r="28" spans="3:65" hidden="1" x14ac:dyDescent="0.25"/>
    <row r="29" spans="3:65" hidden="1" x14ac:dyDescent="0.25"/>
    <row r="30" spans="3:65" hidden="1" x14ac:dyDescent="0.25"/>
    <row r="31" spans="3:65" hidden="1" x14ac:dyDescent="0.25">
      <c r="T31" s="148">
        <f>SUMPRODUCT(--(T13:T21=0),--(T13:T21&lt;&gt;""),--(U13:U21="Z"))+SUMPRODUCT(--(T13:T21=0),--(T13:T21&lt;&gt;""),--(U13:U21=""))+SUMPRODUCT(--(T13:T21&gt;0),--(U13:U21="W"))+SUMPRODUCT(--(T13:T21&gt;0),--(U13:U21="U"))+SUMPRODUCT(--(T13:T21&gt;0), --(T13:T21&lt;&gt;""),--(U13:U21=""))+SUMPRODUCT(--(T13:T21=""),--(U13:U21="Z"))</f>
        <v>0</v>
      </c>
      <c r="U31" s="148"/>
      <c r="V31" s="148"/>
      <c r="W31" s="148">
        <f t="shared" ref="W31" si="0">SUMPRODUCT(--(W13:W21=0),--(W13:W21&lt;&gt;""),--(X13:X21="Z"))+SUMPRODUCT(--(W13:W21=0),--(W13:W21&lt;&gt;""),--(X13:X21=""))+SUMPRODUCT(--(W13:W21&gt;0),--(X13:X21="W"))+SUMPRODUCT(--(W13:W21&gt;0),--(X13:X21="U"))+SUMPRODUCT(--(W13:W21&gt;0), --(W13:W21&lt;&gt;""),--(X13:X21=""))+SUMPRODUCT(--(W13:W21=""),--(X13:X21="Z"))</f>
        <v>0</v>
      </c>
      <c r="X31" s="148"/>
      <c r="Y31" s="148"/>
      <c r="Z31" s="148">
        <f t="shared" ref="Z31" si="1">SUMPRODUCT(--(Z13:Z21=0),--(Z13:Z21&lt;&gt;""),--(AA13:AA21="Z"))+SUMPRODUCT(--(Z13:Z21=0),--(Z13:Z21&lt;&gt;""),--(AA13:AA21=""))+SUMPRODUCT(--(Z13:Z21&gt;0),--(AA13:AA21="W"))+SUMPRODUCT(--(Z13:Z21&gt;0),--(AA13:AA21="U"))+SUMPRODUCT(--(Z13:Z21&gt;0), --(Z13:Z21&lt;&gt;""),--(AA13:AA21=""))+SUMPRODUCT(--(Z13:Z21=""),--(AA13:AA21="Z"))</f>
        <v>0</v>
      </c>
      <c r="AA31" s="148"/>
      <c r="AB31" s="148"/>
    </row>
  </sheetData>
  <sheetProtection algorithmName="SHA-512" hashValue="3Q2gvx4UC6ddaVcx+BvTqLE7Jj9/ZY9eGoFBXgHXM25yLOwLPlrl1oU/pIHyWVpf299iZVpU/+E1VSK6xv8PLA==" saltValue="iogyNoAjiGxSL+2RXF3aKA==" spinCount="100000" sheet="1" objects="1" scenarios="1" formatCells="0" formatColumns="0" formatRows="0" sort="0" autoFilter="0"/>
  <mergeCells count="10">
    <mergeCell ref="D1:F1"/>
    <mergeCell ref="D5:F6"/>
    <mergeCell ref="D13:D21"/>
    <mergeCell ref="E13:E15"/>
    <mergeCell ref="E16:E18"/>
    <mergeCell ref="E19:E21"/>
    <mergeCell ref="T5:AB5"/>
    <mergeCell ref="T6:V6"/>
    <mergeCell ref="W6:Y6"/>
    <mergeCell ref="Z6:AB6"/>
  </mergeCells>
  <conditionalFormatting sqref="T19:T21 W19:W21 Z19:Z21">
    <cfRule type="expression" dxfId="200" priority="14">
      <formula>OR(AND(T19=0,T19&lt;&gt;"",U19&lt;&gt;"Z",U19&lt;&gt;""),AND(T19&gt;0,T19&lt;&gt;"",AND(U19&lt;&gt;"W",U19&lt;&gt;"U"),U19&lt;&gt;""),AND(T19="",OR(U19="W",U19="U")))</formula>
    </cfRule>
  </conditionalFormatting>
  <conditionalFormatting sqref="U19:U21 X19:X21 AA19:AA21">
    <cfRule type="expression" dxfId="199" priority="13">
      <formula>OR(AND(T19=0,T19&lt;&gt;"",U19&lt;&gt;"Z",U19&lt;&gt;""),AND(T19&gt;0,T19&lt;&gt;"",AND(U19&lt;&gt;"W",U19&lt;&gt;"U"),U19&lt;&gt;""),AND(T19="",OR(U19="W",U19="U")))</formula>
    </cfRule>
  </conditionalFormatting>
  <conditionalFormatting sqref="V19:V21 Y19:Y21 AB19:AB21">
    <cfRule type="expression" dxfId="198" priority="12">
      <formula xml:space="preserve"> AND(OR(U19="X",U19="U",U19="W"),V19="")</formula>
    </cfRule>
  </conditionalFormatting>
  <conditionalFormatting sqref="Z19:Z21 T19:T21 W19:W21">
    <cfRule type="expression" dxfId="197" priority="15">
      <formula>OR(AND(U13="X",U16="X"),AND(U13="Q",U16="Q"))</formula>
    </cfRule>
    <cfRule type="expression" dxfId="196" priority="16">
      <formula>IF(OR(AND(T13="",U13=""),AND(T16="",U16=""),AND(U13="X",U16="X"),AND(U13="Q",U16="Q"),OR(U13="M",U16="M")),"",SUM(T13,T16)) &lt;&gt; T19</formula>
    </cfRule>
  </conditionalFormatting>
  <conditionalFormatting sqref="AA19:AA21 U19:U21 X19:X21">
    <cfRule type="expression" dxfId="195" priority="17">
      <formula>OR(AND(U13="X",U16="X"),AND(U13="Q",U16="Q"))</formula>
    </cfRule>
    <cfRule type="expression" dxfId="194" priority="18">
      <formula>IF(AND(OR(AND(U13="Q",U16="Q"),AND(U13="X",U16="X")),SUM(T13,T16)=0,ISNUMBER(T19)),"",IF(OR(U13="M",U16="M"),"M",IF(AND(U13=U16,OR(U13="X",U13="W",U13="Q",U13="U",U13="Z")),UPPER(U13),""))) &lt;&gt; U19</formula>
    </cfRule>
  </conditionalFormatting>
  <conditionalFormatting sqref="T13:T18 W13:W18 Z13:Z18">
    <cfRule type="expression" dxfId="193" priority="3">
      <formula>OR(AND(T13=0,T13&lt;&gt;"",U13&lt;&gt;"Z",U13&lt;&gt;""),AND(T13&gt;0,T13&lt;&gt;"",AND(U13&lt;&gt;"W",U13&lt;&gt;"U"),U13&lt;&gt;""),AND(T13="",OR(U13="W",U13="U")))</formula>
    </cfRule>
  </conditionalFormatting>
  <conditionalFormatting sqref="U13:U18 X13:X18 AA13:AA18">
    <cfRule type="expression" dxfId="192" priority="2">
      <formula>OR(AND(T13=0,T13&lt;&gt;"",U13&lt;&gt;"Z",U13&lt;&gt;""),AND(T13&gt;0,T13&lt;&gt;"",AND(U13&lt;&gt;"W",U13&lt;&gt;"U"),U13&lt;&gt;""),AND(T13="",OR(U13="W",U13="U")))</formula>
    </cfRule>
  </conditionalFormatting>
  <conditionalFormatting sqref="V13:V18 Y13:Y18 AB13:AB18">
    <cfRule type="expression" dxfId="191" priority="1">
      <formula xml:space="preserve"> AND(OR(U13="X",U13="U",U13="W"),V13="")</formula>
    </cfRule>
  </conditionalFormatting>
  <conditionalFormatting sqref="Z15 Z18 T15 W15 T18 W18">
    <cfRule type="expression" dxfId="190" priority="4">
      <formula>OR(AND(U13="X",U14="X"),AND(U13="Q",U14="Q"))</formula>
    </cfRule>
    <cfRule type="expression" dxfId="189" priority="5">
      <formula>IF(OR(AND(T13="",U13=""),AND(T14="",U14=""),AND(U13="X",U14="X"),AND(U13="Q",U14="Q"),OR(U13="M",U14="M")),"",SUM(T13,T14)) &lt;&gt; T15</formula>
    </cfRule>
  </conditionalFormatting>
  <conditionalFormatting sqref="AA15 AA18 U15 X15 U18 X18">
    <cfRule type="expression" dxfId="188" priority="6">
      <formula>OR(AND(U13="X",U14="X"),AND(U13="Q",U14="Q"))</formula>
    </cfRule>
    <cfRule type="expression" dxfId="187" priority="7">
      <formula>IF(AND(OR(AND(U13="Q",U14="Q"),AND(U13="X",U14="X")),SUM(T13,T14)=0,ISNUMBER(T15)),"",IF(OR(U13="M",U14="M"),"M",IF(AND(U13=U14,OR(U13="X",U13="W",U13="Q",U13="U",U13="Z")),UPPER(U13),""))) &lt;&gt; U15</formula>
    </cfRule>
  </conditionalFormatting>
  <conditionalFormatting sqref="Z13:Z14 Z16:Z17">
    <cfRule type="expression" dxfId="186" priority="8">
      <formula>OR(AND(U13="X",X13="X"),AND(U13="Q",X13="Q"))</formula>
    </cfRule>
  </conditionalFormatting>
  <conditionalFormatting sqref="Z13:Z14 Z16:Z17">
    <cfRule type="expression" dxfId="185" priority="9">
      <formula>IF(OR(AND(T13="",U13=""),AND(W13="",X13=""),AND(U13="X",X13="X"),AND(U13="Q",X13="Q"),OR(U13="M",X13="M")),"",SUM(T13,W13)) &lt;&gt; Z13</formula>
    </cfRule>
  </conditionalFormatting>
  <conditionalFormatting sqref="AA13:AA14 AA16:AA17">
    <cfRule type="expression" dxfId="184" priority="10">
      <formula>OR(AND(U13="X",X13="X"),AND(U13="Q",X13="Q"))</formula>
    </cfRule>
  </conditionalFormatting>
  <conditionalFormatting sqref="AA13:AA14 AA16:AA17">
    <cfRule type="expression" dxfId="183" priority="11">
      <formula xml:space="preserve"> IF(AND(OR(AND(U13="Q",X13="Q"),AND(U13="X",X13="X")),SUM(T13,W13)=0,ISNUMBER(Z13)),"",IF(OR(U13="M",X13="M"),"M",IF(AND(U13=X13,OR(U13="X",U13="W",U13="Q",U13="U",U13="Z")),UPPER( U13),""))) &lt;&gt; AA13</formula>
    </cfRule>
  </conditionalFormatting>
  <dataValidations count="4">
    <dataValidation allowBlank="1" showInputMessage="1" showErrorMessage="1" sqref="T22:AB1048576 AC1:XFD1048576 T1:AB12 A1:S1048576"/>
    <dataValidation type="decimal" operator="greaterThanOrEqual" allowBlank="1" showInputMessage="1" showErrorMessage="1" errorTitle="Entrée non valide" error="Veuillez entrer une valeur numérique" sqref="T13:T21 W13:W21 Z13:Z21">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21 X13:X21 AA13:AA21">
      <formula1>"M,Q,U,W,X,Z"</formula1>
    </dataValidation>
    <dataValidation type="textLength" allowBlank="1" showInputMessage="1" showErrorMessage="1" errorTitle="Entrée non valide" error="La longueur du texte devrait être comprise entre 2 et 500 caractères" sqref="V13:V21 Y13:Y21 AB13:AB21">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82" orientation="landscape" horizontalDpi="1200" verticalDpi="1200" r:id="rId1"/>
  <headerFooter>
    <oddFooter>&amp;C&amp;P&amp;R&amp;F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M25"/>
  <sheetViews>
    <sheetView showGridLines="0" topLeftCell="C1" zoomScaleNormal="100" zoomScalePageLayoutView="85" workbookViewId="0">
      <selection activeCell="C1" sqref="C1"/>
    </sheetView>
  </sheetViews>
  <sheetFormatPr defaultColWidth="16" defaultRowHeight="15" x14ac:dyDescent="0.25"/>
  <cols>
    <col min="1" max="1" width="12.42578125" style="154" hidden="1" customWidth="1"/>
    <col min="2" max="2" width="8.42578125" style="154" hidden="1" customWidth="1"/>
    <col min="3" max="3" width="3.7109375" style="154" customWidth="1"/>
    <col min="4" max="4" width="18.28515625" style="154" customWidth="1"/>
    <col min="5" max="5" width="3.5703125" style="154" customWidth="1"/>
    <col min="6" max="6" width="18.28515625" style="193" customWidth="1"/>
    <col min="7" max="7" width="9.140625" style="183" hidden="1" customWidth="1"/>
    <col min="8" max="8" width="7.42578125" style="183" hidden="1" customWidth="1"/>
    <col min="9" max="9" width="11.140625" style="183" hidden="1" customWidth="1"/>
    <col min="10" max="17" width="4.42578125" style="183" hidden="1" customWidth="1"/>
    <col min="18" max="18" width="7.140625" style="183" hidden="1" customWidth="1"/>
    <col min="19" max="19" width="9.5703125" style="183" hidden="1" customWidth="1"/>
    <col min="20" max="20" width="12.7109375" style="154" customWidth="1"/>
    <col min="21" max="21" width="2.7109375" style="154" customWidth="1"/>
    <col min="22" max="22" width="5.7109375" style="154" customWidth="1"/>
    <col min="23" max="23" width="12.7109375" style="154" customWidth="1"/>
    <col min="24" max="24" width="2.7109375" style="154" customWidth="1"/>
    <col min="25" max="25" width="5.7109375" style="154" customWidth="1"/>
    <col min="26" max="26" width="12.7109375" style="154" customWidth="1"/>
    <col min="27" max="27" width="2.7109375" style="154" customWidth="1"/>
    <col min="28" max="28" width="5.7109375" style="154" customWidth="1"/>
    <col min="29" max="29" width="12.7109375" style="154" customWidth="1"/>
    <col min="30" max="30" width="2.7109375" style="154" customWidth="1"/>
    <col min="31" max="31" width="5.7109375" style="154" customWidth="1"/>
    <col min="32" max="32" width="12.7109375" style="154" customWidth="1"/>
    <col min="33" max="33" width="2.7109375" style="154" customWidth="1"/>
    <col min="34" max="34" width="5.7109375" style="154" customWidth="1"/>
    <col min="35" max="35" width="12.7109375" style="154" customWidth="1"/>
    <col min="36" max="36" width="2.7109375" style="154" customWidth="1"/>
    <col min="37" max="37" width="5.7109375" style="154" customWidth="1"/>
    <col min="38" max="38" width="3.7109375" style="154" customWidth="1"/>
    <col min="39" max="16384" width="16" style="154"/>
  </cols>
  <sheetData>
    <row r="1" spans="1:65" ht="34.5" customHeight="1" x14ac:dyDescent="0.25">
      <c r="A1" s="201" t="s">
        <v>7</v>
      </c>
      <c r="B1" s="202" t="str">
        <f>VLOOKUP(VAL_Metadata!$B$2,VAL_Drop_Down_Lists!$A$3:$B$213,2,FALSE)</f>
        <v>_X</v>
      </c>
      <c r="C1" s="150"/>
      <c r="D1" s="373" t="s">
        <v>709</v>
      </c>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283"/>
      <c r="AY1" s="1"/>
      <c r="AZ1" s="1"/>
      <c r="BA1" s="1"/>
      <c r="BB1" s="1"/>
      <c r="BC1" s="1"/>
      <c r="BD1" s="1"/>
      <c r="BE1" s="1"/>
      <c r="BF1" s="1"/>
      <c r="BG1" s="1"/>
      <c r="BH1" s="1"/>
      <c r="BI1" s="1"/>
      <c r="BJ1" s="1"/>
      <c r="BK1" s="1"/>
      <c r="BL1" s="1"/>
      <c r="BM1" s="1"/>
    </row>
    <row r="2" spans="1:65" ht="3" customHeight="1" x14ac:dyDescent="0.25">
      <c r="A2" s="148" t="s">
        <v>14</v>
      </c>
      <c r="B2" s="155">
        <f>VAL_Metadata!H26</f>
        <v>2015</v>
      </c>
      <c r="C2" s="150"/>
      <c r="D2" s="157"/>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50"/>
      <c r="AG2" s="150"/>
      <c r="AH2" s="150"/>
      <c r="AI2" s="150"/>
      <c r="AJ2" s="150"/>
      <c r="AK2" s="150"/>
      <c r="AL2" s="150"/>
      <c r="AY2" s="1"/>
      <c r="AZ2" s="1"/>
      <c r="BA2" s="1"/>
      <c r="BB2" s="1"/>
      <c r="BC2" s="1"/>
      <c r="BD2" s="1"/>
      <c r="BE2" s="1"/>
      <c r="BF2" s="1"/>
      <c r="BG2" s="1"/>
      <c r="BH2" s="1"/>
      <c r="BI2" s="1"/>
      <c r="BJ2" s="1"/>
      <c r="BK2" s="1"/>
      <c r="BL2" s="1"/>
      <c r="BM2" s="1"/>
    </row>
    <row r="3" spans="1:65" ht="19.5" customHeight="1" x14ac:dyDescent="0.25">
      <c r="C3" s="150"/>
      <c r="D3" s="157" t="s">
        <v>1824</v>
      </c>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50"/>
      <c r="AG3" s="150"/>
      <c r="AH3" s="150"/>
      <c r="AI3" s="150"/>
      <c r="AJ3" s="150"/>
      <c r="AK3" s="150"/>
      <c r="AL3" s="150"/>
      <c r="AY3" s="1"/>
      <c r="AZ3" s="1"/>
      <c r="BA3" s="1"/>
      <c r="BB3" s="1"/>
      <c r="BC3" s="1"/>
      <c r="BD3" s="1"/>
      <c r="BE3" s="1"/>
      <c r="BF3" s="1"/>
      <c r="BG3" s="1"/>
      <c r="BH3" s="1"/>
      <c r="BI3" s="1"/>
      <c r="BJ3" s="1"/>
      <c r="BK3" s="1"/>
      <c r="BL3" s="1"/>
      <c r="BM3" s="1"/>
    </row>
    <row r="4" spans="1:65" ht="3" customHeight="1" x14ac:dyDescent="0.25">
      <c r="C4" s="150"/>
      <c r="D4" s="157"/>
      <c r="E4" s="267"/>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50"/>
      <c r="AG4" s="150"/>
      <c r="AH4" s="150"/>
      <c r="AI4" s="150"/>
      <c r="AJ4" s="150"/>
      <c r="AK4" s="150"/>
      <c r="AL4" s="150"/>
      <c r="AY4" s="1"/>
      <c r="AZ4" s="1"/>
      <c r="BA4" s="1"/>
      <c r="BB4" s="1"/>
      <c r="BC4" s="1"/>
      <c r="BD4" s="1"/>
      <c r="BE4" s="1"/>
      <c r="BF4" s="1"/>
      <c r="BG4" s="1"/>
      <c r="BH4" s="1"/>
      <c r="BI4" s="1"/>
      <c r="BJ4" s="1"/>
      <c r="BK4" s="1"/>
      <c r="BL4" s="1"/>
      <c r="BM4" s="1"/>
    </row>
    <row r="5" spans="1:65" ht="21" customHeight="1" x14ac:dyDescent="0.25">
      <c r="C5" s="150"/>
      <c r="D5" s="380" t="s">
        <v>720</v>
      </c>
      <c r="E5" s="392"/>
      <c r="F5" s="381"/>
      <c r="G5" s="159"/>
      <c r="H5" s="159"/>
      <c r="I5" s="159"/>
      <c r="J5" s="159"/>
      <c r="K5" s="159"/>
      <c r="L5" s="159"/>
      <c r="M5" s="159"/>
      <c r="N5" s="159"/>
      <c r="O5" s="159"/>
      <c r="P5" s="159"/>
      <c r="Q5" s="159"/>
      <c r="R5" s="159"/>
      <c r="S5" s="159"/>
      <c r="T5" s="348" t="s">
        <v>710</v>
      </c>
      <c r="U5" s="349"/>
      <c r="V5" s="349"/>
      <c r="W5" s="349"/>
      <c r="X5" s="349"/>
      <c r="Y5" s="349"/>
      <c r="Z5" s="349"/>
      <c r="AA5" s="349"/>
      <c r="AB5" s="350"/>
      <c r="AC5" s="348" t="s">
        <v>1793</v>
      </c>
      <c r="AD5" s="349"/>
      <c r="AE5" s="349"/>
      <c r="AF5" s="349"/>
      <c r="AG5" s="349"/>
      <c r="AH5" s="349"/>
      <c r="AI5" s="349"/>
      <c r="AJ5" s="349"/>
      <c r="AK5" s="350"/>
      <c r="AL5" s="150"/>
      <c r="AY5" s="1"/>
      <c r="AZ5" s="1"/>
      <c r="BA5" s="1"/>
      <c r="BB5" s="1"/>
      <c r="BC5" s="1"/>
      <c r="BD5" s="1"/>
      <c r="BE5" s="1"/>
      <c r="BF5" s="1"/>
      <c r="BG5" s="1"/>
      <c r="BH5" s="1"/>
      <c r="BI5" s="1"/>
      <c r="BJ5" s="1"/>
      <c r="BK5" s="1"/>
      <c r="BL5" s="1"/>
      <c r="BM5" s="1"/>
    </row>
    <row r="6" spans="1:65" ht="21" customHeight="1" x14ac:dyDescent="0.25">
      <c r="C6" s="150"/>
      <c r="D6" s="384"/>
      <c r="E6" s="393"/>
      <c r="F6" s="385"/>
      <c r="G6" s="161"/>
      <c r="H6" s="161"/>
      <c r="I6" s="161"/>
      <c r="J6" s="161"/>
      <c r="K6" s="161"/>
      <c r="L6" s="161"/>
      <c r="M6" s="161"/>
      <c r="N6" s="161"/>
      <c r="O6" s="161"/>
      <c r="P6" s="161"/>
      <c r="Q6" s="161"/>
      <c r="R6" s="161"/>
      <c r="S6" s="161"/>
      <c r="T6" s="348" t="s">
        <v>711</v>
      </c>
      <c r="U6" s="349"/>
      <c r="V6" s="349"/>
      <c r="W6" s="348" t="s">
        <v>712</v>
      </c>
      <c r="X6" s="349"/>
      <c r="Y6" s="349"/>
      <c r="Z6" s="348" t="s">
        <v>700</v>
      </c>
      <c r="AA6" s="349"/>
      <c r="AB6" s="349"/>
      <c r="AC6" s="348" t="s">
        <v>711</v>
      </c>
      <c r="AD6" s="349"/>
      <c r="AE6" s="350"/>
      <c r="AF6" s="348" t="s">
        <v>712</v>
      </c>
      <c r="AG6" s="349"/>
      <c r="AH6" s="350"/>
      <c r="AI6" s="348" t="s">
        <v>700</v>
      </c>
      <c r="AJ6" s="349"/>
      <c r="AK6" s="349"/>
      <c r="AL6" s="150"/>
      <c r="AY6" s="1"/>
      <c r="AZ6" s="1"/>
      <c r="BA6" s="1"/>
      <c r="BB6" s="1"/>
      <c r="BC6" s="1"/>
      <c r="BD6" s="1"/>
      <c r="BE6" s="1"/>
      <c r="BF6" s="1"/>
      <c r="BG6" s="1"/>
      <c r="BH6" s="1"/>
      <c r="BI6" s="1"/>
      <c r="BJ6" s="1"/>
      <c r="BK6" s="1"/>
      <c r="BL6" s="1"/>
      <c r="BM6" s="1"/>
    </row>
    <row r="7" spans="1:65" ht="27" hidden="1" customHeight="1" x14ac:dyDescent="0.25">
      <c r="C7" s="150"/>
      <c r="D7" s="186"/>
      <c r="E7" s="186"/>
      <c r="F7" s="159"/>
      <c r="G7" s="165"/>
      <c r="H7" s="165"/>
      <c r="I7" s="165"/>
      <c r="J7" s="165"/>
      <c r="K7" s="165"/>
      <c r="L7" s="165"/>
      <c r="M7" s="256"/>
      <c r="N7" s="256"/>
      <c r="O7" s="256"/>
      <c r="P7" s="256"/>
      <c r="Q7" s="256"/>
      <c r="R7" s="256"/>
      <c r="S7" s="256" t="s">
        <v>495</v>
      </c>
      <c r="T7" s="166" t="s">
        <v>345</v>
      </c>
      <c r="U7" s="164"/>
      <c r="V7" s="164"/>
      <c r="W7" s="166" t="s">
        <v>345</v>
      </c>
      <c r="X7" s="164"/>
      <c r="Y7" s="164"/>
      <c r="Z7" s="166" t="s">
        <v>345</v>
      </c>
      <c r="AA7" s="164"/>
      <c r="AB7" s="164"/>
      <c r="AC7" s="166" t="s">
        <v>345</v>
      </c>
      <c r="AD7" s="164"/>
      <c r="AE7" s="164"/>
      <c r="AF7" s="166" t="s">
        <v>345</v>
      </c>
      <c r="AG7" s="164"/>
      <c r="AH7" s="164"/>
      <c r="AI7" s="166" t="s">
        <v>345</v>
      </c>
      <c r="AJ7" s="164"/>
      <c r="AK7" s="164"/>
      <c r="AL7" s="150"/>
      <c r="AY7" s="1"/>
      <c r="AZ7" s="1"/>
      <c r="BA7" s="1"/>
      <c r="BB7" s="1"/>
      <c r="BC7" s="1"/>
      <c r="BD7" s="1"/>
      <c r="BE7" s="1"/>
      <c r="BF7" s="1"/>
      <c r="BG7" s="1"/>
      <c r="BH7" s="1"/>
      <c r="BI7" s="1"/>
      <c r="BJ7" s="1"/>
      <c r="BK7" s="1"/>
      <c r="BL7" s="1"/>
      <c r="BM7" s="1"/>
    </row>
    <row r="8" spans="1:65" ht="21" hidden="1" customHeight="1" x14ac:dyDescent="0.25">
      <c r="A8" s="1"/>
      <c r="C8" s="150"/>
      <c r="D8" s="186"/>
      <c r="E8" s="186"/>
      <c r="F8" s="191"/>
      <c r="G8" s="190"/>
      <c r="H8" s="190"/>
      <c r="I8" s="190"/>
      <c r="J8" s="190"/>
      <c r="K8" s="190"/>
      <c r="L8" s="190"/>
      <c r="M8" s="275"/>
      <c r="N8" s="275"/>
      <c r="O8" s="275"/>
      <c r="P8" s="275"/>
      <c r="Q8" s="275"/>
      <c r="R8" s="275"/>
      <c r="S8" s="259" t="s">
        <v>364</v>
      </c>
      <c r="T8" s="166" t="s">
        <v>348</v>
      </c>
      <c r="U8" s="164"/>
      <c r="V8" s="164"/>
      <c r="W8" s="166" t="s">
        <v>349</v>
      </c>
      <c r="X8" s="164"/>
      <c r="Y8" s="164"/>
      <c r="Z8" s="166" t="s">
        <v>10</v>
      </c>
      <c r="AA8" s="164"/>
      <c r="AB8" s="164"/>
      <c r="AC8" s="166" t="s">
        <v>542</v>
      </c>
      <c r="AD8" s="164"/>
      <c r="AE8" s="164"/>
      <c r="AF8" s="166" t="s">
        <v>542</v>
      </c>
      <c r="AG8" s="164"/>
      <c r="AH8" s="164"/>
      <c r="AI8" s="166" t="s">
        <v>542</v>
      </c>
      <c r="AJ8" s="164"/>
      <c r="AK8" s="164"/>
      <c r="AL8" s="150"/>
      <c r="AY8" s="1"/>
      <c r="AZ8" s="1"/>
      <c r="BA8" s="1"/>
      <c r="BB8" s="1"/>
      <c r="BC8" s="1"/>
      <c r="BD8" s="1"/>
      <c r="BE8" s="1"/>
      <c r="BF8" s="1"/>
      <c r="BG8" s="1"/>
      <c r="BH8" s="1"/>
      <c r="BI8" s="1"/>
      <c r="BJ8" s="1"/>
      <c r="BK8" s="1"/>
      <c r="BL8" s="1"/>
      <c r="BM8" s="1"/>
    </row>
    <row r="9" spans="1:65" ht="21" hidden="1" customHeight="1" x14ac:dyDescent="0.25">
      <c r="C9" s="150"/>
      <c r="D9" s="186"/>
      <c r="E9" s="186"/>
      <c r="F9" s="191"/>
      <c r="G9" s="190"/>
      <c r="H9" s="190"/>
      <c r="I9" s="190"/>
      <c r="J9" s="190"/>
      <c r="K9" s="190"/>
      <c r="L9" s="190"/>
      <c r="M9" s="275"/>
      <c r="N9" s="275"/>
      <c r="O9" s="275"/>
      <c r="P9" s="275"/>
      <c r="Q9" s="275"/>
      <c r="R9" s="275"/>
      <c r="S9" s="256" t="s">
        <v>365</v>
      </c>
      <c r="T9" s="166" t="s">
        <v>542</v>
      </c>
      <c r="U9" s="164"/>
      <c r="V9" s="164"/>
      <c r="W9" s="166" t="s">
        <v>542</v>
      </c>
      <c r="X9" s="164"/>
      <c r="Y9" s="164"/>
      <c r="Z9" s="166" t="s">
        <v>542</v>
      </c>
      <c r="AA9" s="164"/>
      <c r="AB9" s="164"/>
      <c r="AC9" s="166" t="s">
        <v>348</v>
      </c>
      <c r="AD9" s="164"/>
      <c r="AE9" s="164"/>
      <c r="AF9" s="166" t="s">
        <v>349</v>
      </c>
      <c r="AG9" s="164"/>
      <c r="AH9" s="164"/>
      <c r="AI9" s="166" t="s">
        <v>10</v>
      </c>
      <c r="AJ9" s="164"/>
      <c r="AK9" s="164"/>
      <c r="AL9" s="150"/>
      <c r="AY9" s="1"/>
      <c r="AZ9" s="1"/>
      <c r="BA9" s="1"/>
      <c r="BB9" s="1"/>
      <c r="BC9" s="1"/>
      <c r="BD9" s="1"/>
      <c r="BE9" s="1"/>
      <c r="BF9" s="1"/>
      <c r="BG9" s="1"/>
      <c r="BH9" s="1"/>
      <c r="BI9" s="1"/>
      <c r="BJ9" s="1"/>
      <c r="BK9" s="1"/>
      <c r="BL9" s="1"/>
      <c r="BM9" s="1"/>
    </row>
    <row r="10" spans="1:65" ht="21" hidden="1" customHeight="1" x14ac:dyDescent="0.25">
      <c r="C10" s="150"/>
      <c r="D10" s="186"/>
      <c r="E10" s="186"/>
      <c r="F10" s="191"/>
      <c r="G10" s="173"/>
      <c r="H10" s="173"/>
      <c r="I10" s="173"/>
      <c r="J10" s="170"/>
      <c r="K10" s="173"/>
      <c r="L10" s="173"/>
      <c r="M10" s="262"/>
      <c r="N10" s="263"/>
      <c r="O10" s="258"/>
      <c r="P10" s="258"/>
      <c r="Q10" s="258"/>
      <c r="R10" s="258"/>
      <c r="S10" s="261" t="s">
        <v>367</v>
      </c>
      <c r="T10" s="166" t="s">
        <v>10</v>
      </c>
      <c r="U10" s="164"/>
      <c r="V10" s="164"/>
      <c r="W10" s="166" t="s">
        <v>10</v>
      </c>
      <c r="X10" s="164"/>
      <c r="Y10" s="164"/>
      <c r="Z10" s="166" t="s">
        <v>10</v>
      </c>
      <c r="AA10" s="164"/>
      <c r="AB10" s="164"/>
      <c r="AC10" s="166" t="s">
        <v>10</v>
      </c>
      <c r="AD10" s="164"/>
      <c r="AE10" s="164"/>
      <c r="AF10" s="166" t="s">
        <v>10</v>
      </c>
      <c r="AG10" s="164"/>
      <c r="AH10" s="164"/>
      <c r="AI10" s="166" t="s">
        <v>10</v>
      </c>
      <c r="AJ10" s="164"/>
      <c r="AK10" s="164"/>
      <c r="AL10" s="150"/>
      <c r="AY10" s="1"/>
      <c r="AZ10" s="1"/>
      <c r="BA10" s="1"/>
      <c r="BB10" s="1"/>
      <c r="BC10" s="1"/>
      <c r="BD10" s="1"/>
      <c r="BE10" s="1"/>
      <c r="BF10" s="1"/>
      <c r="BG10" s="1"/>
      <c r="BH10" s="1"/>
      <c r="BI10" s="1"/>
      <c r="BJ10" s="1"/>
      <c r="BK10" s="1"/>
      <c r="BL10" s="1"/>
      <c r="BM10" s="1"/>
    </row>
    <row r="11" spans="1:65" ht="36" hidden="1" customHeight="1" x14ac:dyDescent="0.25">
      <c r="C11" s="150"/>
      <c r="D11" s="186"/>
      <c r="E11" s="186"/>
      <c r="F11" s="186"/>
      <c r="G11" s="173" t="s">
        <v>330</v>
      </c>
      <c r="H11" s="173" t="s">
        <v>9</v>
      </c>
      <c r="I11" s="173" t="s">
        <v>494</v>
      </c>
      <c r="J11" s="170" t="s">
        <v>493</v>
      </c>
      <c r="K11" s="173" t="s">
        <v>368</v>
      </c>
      <c r="L11" s="173" t="s">
        <v>369</v>
      </c>
      <c r="M11" s="262" t="s">
        <v>497</v>
      </c>
      <c r="N11" s="263" t="s">
        <v>496</v>
      </c>
      <c r="O11" s="258" t="s">
        <v>354</v>
      </c>
      <c r="P11" s="258" t="s">
        <v>498</v>
      </c>
      <c r="Q11" s="258" t="s">
        <v>499</v>
      </c>
      <c r="R11" s="258" t="s">
        <v>336</v>
      </c>
      <c r="S11" s="258" t="s">
        <v>500</v>
      </c>
      <c r="T11" s="166"/>
      <c r="U11" s="164"/>
      <c r="V11" s="164"/>
      <c r="W11" s="166" t="s">
        <v>524</v>
      </c>
      <c r="X11" s="164"/>
      <c r="Y11" s="164"/>
      <c r="Z11" s="166"/>
      <c r="AA11" s="164"/>
      <c r="AB11" s="164"/>
      <c r="AC11" s="166"/>
      <c r="AD11" s="164"/>
      <c r="AE11" s="164"/>
      <c r="AF11" s="166"/>
      <c r="AG11" s="164"/>
      <c r="AH11" s="164"/>
      <c r="AI11" s="166"/>
      <c r="AJ11" s="164"/>
      <c r="AK11" s="164"/>
      <c r="AL11" s="150"/>
      <c r="AY11" s="1"/>
      <c r="AZ11" s="1"/>
      <c r="BA11" s="1"/>
      <c r="BB11" s="1"/>
      <c r="BC11" s="1"/>
      <c r="BD11" s="1"/>
      <c r="BE11" s="1"/>
      <c r="BF11" s="1"/>
      <c r="BG11" s="1"/>
      <c r="BH11" s="1"/>
      <c r="BI11" s="1"/>
      <c r="BJ11" s="1"/>
      <c r="BK11" s="1"/>
      <c r="BL11" s="1"/>
      <c r="BM11" s="1"/>
    </row>
    <row r="12" spans="1:65" ht="6" customHeight="1" x14ac:dyDescent="0.25">
      <c r="C12" s="150"/>
      <c r="D12" s="186"/>
      <c r="E12" s="186"/>
      <c r="F12" s="186"/>
      <c r="G12" s="186"/>
      <c r="H12" s="186"/>
      <c r="I12" s="186"/>
      <c r="J12" s="186"/>
      <c r="K12" s="186"/>
      <c r="L12" s="186"/>
      <c r="M12" s="272"/>
      <c r="N12" s="272"/>
      <c r="O12" s="272"/>
      <c r="P12" s="272"/>
      <c r="Q12" s="272"/>
      <c r="R12" s="272"/>
      <c r="S12" s="272"/>
      <c r="T12" s="186"/>
      <c r="U12" s="186"/>
      <c r="V12" s="186"/>
      <c r="W12" s="186"/>
      <c r="X12" s="186"/>
      <c r="Y12" s="186"/>
      <c r="Z12" s="186"/>
      <c r="AA12" s="186"/>
      <c r="AB12" s="186"/>
      <c r="AC12" s="186"/>
      <c r="AD12" s="186"/>
      <c r="AE12" s="186"/>
      <c r="AF12" s="186"/>
      <c r="AG12" s="186"/>
      <c r="AH12" s="186"/>
      <c r="AI12" s="186"/>
      <c r="AJ12" s="186"/>
      <c r="AK12" s="186"/>
      <c r="AL12" s="150"/>
      <c r="AY12" s="1"/>
      <c r="AZ12" s="1"/>
      <c r="BA12" s="1"/>
      <c r="BB12" s="1"/>
      <c r="BC12" s="1"/>
      <c r="BD12" s="1"/>
      <c r="BE12" s="1"/>
      <c r="BF12" s="1"/>
      <c r="BG12" s="1"/>
      <c r="BH12" s="1"/>
      <c r="BI12" s="1"/>
      <c r="BJ12" s="1"/>
      <c r="BK12" s="1"/>
      <c r="BL12" s="1"/>
      <c r="BM12" s="1"/>
    </row>
    <row r="13" spans="1:65" ht="21" customHeight="1" x14ac:dyDescent="0.25">
      <c r="C13" s="150"/>
      <c r="D13" s="380" t="s">
        <v>714</v>
      </c>
      <c r="E13" s="381"/>
      <c r="F13" s="176" t="s">
        <v>703</v>
      </c>
      <c r="G13" s="164" t="s">
        <v>10</v>
      </c>
      <c r="H13" s="164" t="s">
        <v>12</v>
      </c>
      <c r="I13" s="164" t="s">
        <v>10</v>
      </c>
      <c r="J13" s="164" t="s">
        <v>10</v>
      </c>
      <c r="K13" s="164" t="s">
        <v>10</v>
      </c>
      <c r="L13" s="164" t="s">
        <v>10</v>
      </c>
      <c r="M13" s="255" t="s">
        <v>10</v>
      </c>
      <c r="N13" s="255" t="s">
        <v>10</v>
      </c>
      <c r="O13" s="255" t="s">
        <v>10</v>
      </c>
      <c r="P13" s="255" t="s">
        <v>10</v>
      </c>
      <c r="Q13" s="255" t="s">
        <v>10</v>
      </c>
      <c r="R13" s="255" t="s">
        <v>525</v>
      </c>
      <c r="S13" s="255" t="s">
        <v>506</v>
      </c>
      <c r="T13" s="41"/>
      <c r="U13" s="35"/>
      <c r="V13" s="36"/>
      <c r="W13" s="41"/>
      <c r="X13" s="35"/>
      <c r="Y13" s="36"/>
      <c r="Z13" s="41"/>
      <c r="AA13" s="35"/>
      <c r="AB13" s="36"/>
      <c r="AC13" s="41"/>
      <c r="AD13" s="35"/>
      <c r="AE13" s="36"/>
      <c r="AF13" s="41"/>
      <c r="AG13" s="35"/>
      <c r="AH13" s="36"/>
      <c r="AI13" s="41"/>
      <c r="AJ13" s="35"/>
      <c r="AK13" s="36"/>
      <c r="AL13" s="150"/>
      <c r="AY13" s="1"/>
      <c r="AZ13" s="1"/>
      <c r="BA13" s="1"/>
      <c r="BB13" s="1"/>
      <c r="BC13" s="1"/>
      <c r="BD13" s="1"/>
      <c r="BE13" s="1"/>
      <c r="BF13" s="1"/>
      <c r="BG13" s="1"/>
      <c r="BH13" s="1"/>
      <c r="BI13" s="1"/>
      <c r="BJ13" s="1"/>
      <c r="BK13" s="1"/>
      <c r="BL13" s="1"/>
      <c r="BM13" s="1"/>
    </row>
    <row r="14" spans="1:65" ht="21" customHeight="1" x14ac:dyDescent="0.25">
      <c r="C14" s="150"/>
      <c r="D14" s="382"/>
      <c r="E14" s="383"/>
      <c r="F14" s="176" t="s">
        <v>704</v>
      </c>
      <c r="G14" s="164" t="s">
        <v>10</v>
      </c>
      <c r="H14" s="164" t="s">
        <v>11</v>
      </c>
      <c r="I14" s="164" t="s">
        <v>10</v>
      </c>
      <c r="J14" s="164" t="s">
        <v>10</v>
      </c>
      <c r="K14" s="164" t="s">
        <v>10</v>
      </c>
      <c r="L14" s="164" t="s">
        <v>10</v>
      </c>
      <c r="M14" s="255" t="s">
        <v>10</v>
      </c>
      <c r="N14" s="255" t="s">
        <v>10</v>
      </c>
      <c r="O14" s="255" t="s">
        <v>10</v>
      </c>
      <c r="P14" s="255" t="s">
        <v>10</v>
      </c>
      <c r="Q14" s="255" t="s">
        <v>10</v>
      </c>
      <c r="R14" s="255" t="s">
        <v>525</v>
      </c>
      <c r="S14" s="255" t="s">
        <v>506</v>
      </c>
      <c r="T14" s="41"/>
      <c r="U14" s="35"/>
      <c r="V14" s="36"/>
      <c r="W14" s="41"/>
      <c r="X14" s="35"/>
      <c r="Y14" s="36"/>
      <c r="Z14" s="41"/>
      <c r="AA14" s="35"/>
      <c r="AB14" s="36"/>
      <c r="AC14" s="41"/>
      <c r="AD14" s="35"/>
      <c r="AE14" s="36"/>
      <c r="AF14" s="41"/>
      <c r="AG14" s="35"/>
      <c r="AH14" s="36"/>
      <c r="AI14" s="41"/>
      <c r="AJ14" s="35"/>
      <c r="AK14" s="36"/>
      <c r="AL14" s="150"/>
      <c r="AY14" s="1"/>
      <c r="AZ14" s="1"/>
      <c r="BA14" s="1"/>
      <c r="BB14" s="1"/>
      <c r="BC14" s="1"/>
      <c r="BD14" s="1"/>
      <c r="BE14" s="1"/>
      <c r="BF14" s="1"/>
      <c r="BG14" s="1"/>
      <c r="BH14" s="1"/>
      <c r="BI14" s="1"/>
      <c r="BJ14" s="1"/>
      <c r="BK14" s="1"/>
      <c r="BL14" s="1"/>
      <c r="BM14" s="1"/>
    </row>
    <row r="15" spans="1:65" ht="21" customHeight="1" x14ac:dyDescent="0.25">
      <c r="C15" s="150"/>
      <c r="D15" s="384"/>
      <c r="E15" s="385"/>
      <c r="F15" s="176" t="s">
        <v>700</v>
      </c>
      <c r="G15" s="164" t="s">
        <v>10</v>
      </c>
      <c r="H15" s="164" t="s">
        <v>10</v>
      </c>
      <c r="I15" s="164" t="s">
        <v>10</v>
      </c>
      <c r="J15" s="164" t="s">
        <v>10</v>
      </c>
      <c r="K15" s="164" t="s">
        <v>10</v>
      </c>
      <c r="L15" s="164" t="s">
        <v>10</v>
      </c>
      <c r="M15" s="255" t="s">
        <v>10</v>
      </c>
      <c r="N15" s="255" t="s">
        <v>10</v>
      </c>
      <c r="O15" s="255" t="s">
        <v>10</v>
      </c>
      <c r="P15" s="255" t="s">
        <v>10</v>
      </c>
      <c r="Q15" s="255" t="s">
        <v>10</v>
      </c>
      <c r="R15" s="255" t="s">
        <v>525</v>
      </c>
      <c r="S15" s="255" t="s">
        <v>506</v>
      </c>
      <c r="T15" s="41"/>
      <c r="U15" s="35"/>
      <c r="V15" s="36"/>
      <c r="W15" s="41"/>
      <c r="X15" s="35"/>
      <c r="Y15" s="36"/>
      <c r="Z15" s="41"/>
      <c r="AA15" s="35"/>
      <c r="AB15" s="36"/>
      <c r="AC15" s="41"/>
      <c r="AD15" s="35"/>
      <c r="AE15" s="36"/>
      <c r="AF15" s="41"/>
      <c r="AG15" s="35"/>
      <c r="AH15" s="36"/>
      <c r="AI15" s="41"/>
      <c r="AJ15" s="35"/>
      <c r="AK15" s="36"/>
      <c r="AL15" s="150"/>
      <c r="AY15" s="1"/>
      <c r="AZ15" s="1"/>
      <c r="BA15" s="1"/>
      <c r="BB15" s="1"/>
      <c r="BC15" s="1"/>
      <c r="BD15" s="1"/>
      <c r="BE15" s="1"/>
      <c r="BF15" s="1"/>
      <c r="BG15" s="1"/>
      <c r="BH15" s="1"/>
      <c r="BI15" s="1"/>
      <c r="BJ15" s="1"/>
      <c r="BK15" s="1"/>
      <c r="BL15" s="1"/>
      <c r="BM15" s="1"/>
    </row>
    <row r="16" spans="1:65" ht="21" x14ac:dyDescent="0.25">
      <c r="C16" s="150"/>
      <c r="D16" s="179"/>
      <c r="E16" s="179"/>
      <c r="F16" s="191"/>
      <c r="G16" s="181"/>
      <c r="H16" s="181"/>
      <c r="I16" s="181"/>
      <c r="J16" s="181"/>
      <c r="K16" s="181"/>
      <c r="L16" s="181"/>
      <c r="M16" s="181"/>
      <c r="N16" s="181"/>
      <c r="O16" s="181"/>
      <c r="P16" s="181"/>
      <c r="Q16" s="181"/>
      <c r="R16" s="181"/>
      <c r="S16" s="181"/>
      <c r="T16" s="179"/>
      <c r="U16" s="179"/>
      <c r="V16" s="179"/>
      <c r="W16" s="179"/>
      <c r="X16" s="179"/>
      <c r="Y16" s="179"/>
      <c r="Z16" s="179"/>
      <c r="AA16" s="179"/>
      <c r="AB16" s="179"/>
      <c r="AC16" s="179"/>
      <c r="AD16" s="179"/>
      <c r="AE16" s="179"/>
      <c r="AF16" s="179"/>
      <c r="AG16" s="179"/>
      <c r="AH16" s="179"/>
      <c r="AI16" s="179"/>
      <c r="AJ16" s="179"/>
      <c r="AK16" s="179"/>
      <c r="AL16" s="150"/>
    </row>
    <row r="17" spans="3:38" ht="21" hidden="1" x14ac:dyDescent="0.25">
      <c r="C17" s="150"/>
      <c r="D17" s="179"/>
      <c r="E17" s="179"/>
      <c r="F17" s="191"/>
      <c r="G17" s="181"/>
      <c r="H17" s="181"/>
      <c r="I17" s="181"/>
      <c r="J17" s="181"/>
      <c r="K17" s="181"/>
      <c r="L17" s="181"/>
      <c r="M17" s="181"/>
      <c r="N17" s="181"/>
      <c r="O17" s="181"/>
      <c r="P17" s="181"/>
      <c r="Q17" s="181"/>
      <c r="R17" s="181"/>
      <c r="S17" s="181"/>
      <c r="T17" s="179"/>
      <c r="U17" s="179"/>
      <c r="V17" s="179"/>
      <c r="W17" s="179"/>
      <c r="X17" s="179"/>
      <c r="Y17" s="179"/>
      <c r="Z17" s="179"/>
      <c r="AA17" s="179"/>
      <c r="AB17" s="179"/>
      <c r="AC17" s="179"/>
      <c r="AD17" s="179"/>
      <c r="AE17" s="179"/>
      <c r="AF17" s="179"/>
      <c r="AG17" s="179"/>
      <c r="AH17" s="179"/>
      <c r="AI17" s="179"/>
      <c r="AJ17" s="179"/>
      <c r="AK17" s="179"/>
      <c r="AL17" s="150"/>
    </row>
    <row r="18" spans="3:38" ht="21" hidden="1" customHeight="1" x14ac:dyDescent="0.25">
      <c r="C18" s="150"/>
      <c r="D18" s="179"/>
      <c r="E18" s="179"/>
      <c r="F18" s="191"/>
      <c r="G18" s="181"/>
      <c r="H18" s="181"/>
      <c r="I18" s="181"/>
      <c r="J18" s="181"/>
      <c r="K18" s="181"/>
      <c r="L18" s="181"/>
      <c r="M18" s="181"/>
      <c r="N18" s="181"/>
      <c r="O18" s="181"/>
      <c r="P18" s="181"/>
      <c r="Q18" s="181"/>
      <c r="R18" s="181"/>
      <c r="S18" s="181"/>
      <c r="T18" s="179"/>
      <c r="U18" s="179"/>
      <c r="V18" s="179"/>
      <c r="W18" s="179"/>
      <c r="X18" s="179"/>
      <c r="Y18" s="179"/>
      <c r="Z18" s="179"/>
      <c r="AA18" s="179"/>
      <c r="AB18" s="179"/>
      <c r="AC18" s="179"/>
      <c r="AD18" s="179"/>
      <c r="AE18" s="179"/>
      <c r="AF18" s="179"/>
      <c r="AG18" s="179"/>
      <c r="AH18" s="179"/>
      <c r="AI18" s="179"/>
      <c r="AJ18" s="179"/>
      <c r="AK18" s="179"/>
      <c r="AL18" s="150"/>
    </row>
    <row r="19" spans="3:38" hidden="1" x14ac:dyDescent="0.25"/>
    <row r="20" spans="3:38" hidden="1" x14ac:dyDescent="0.25"/>
    <row r="21" spans="3:38" hidden="1" x14ac:dyDescent="0.25"/>
    <row r="22" spans="3:38" hidden="1" x14ac:dyDescent="0.25"/>
    <row r="23" spans="3:38" hidden="1" x14ac:dyDescent="0.25"/>
    <row r="24" spans="3:38" hidden="1" x14ac:dyDescent="0.25"/>
    <row r="25" spans="3:38" hidden="1" x14ac:dyDescent="0.25">
      <c r="T25" s="148">
        <f>SUMPRODUCT(--(T13:T15=0),--(T13:T15&lt;&gt;""),--(U13:U15="Z"))+SUMPRODUCT(--(T13:T15=0),--(T13:T15&lt;&gt;""),--(U13:U15=""))+SUMPRODUCT(--(T13:T15&gt;0),--(U13:U15="W"))+SUMPRODUCT(--(T13:T15&gt;0),--(U13:U15="U"))+SUMPRODUCT(--(T13:T15&gt;0), --(T13:T15&lt;&gt;""),--(U13:U15=""))+SUMPRODUCT(--(T13:T15=""),--(U13:U15="Z"))</f>
        <v>0</v>
      </c>
      <c r="U25" s="148"/>
      <c r="V25" s="148"/>
      <c r="W25" s="148">
        <f t="shared" ref="W25" si="0">SUMPRODUCT(--(W13:W15=0),--(W13:W15&lt;&gt;""),--(X13:X15="Z"))+SUMPRODUCT(--(W13:W15=0),--(W13:W15&lt;&gt;""),--(X13:X15=""))+SUMPRODUCT(--(W13:W15&gt;0),--(X13:X15="W"))+SUMPRODUCT(--(W13:W15&gt;0),--(X13:X15="U"))+SUMPRODUCT(--(W13:W15&gt;0), --(W13:W15&lt;&gt;""),--(X13:X15=""))+SUMPRODUCT(--(W13:W15=""),--(X13:X15="Z"))</f>
        <v>0</v>
      </c>
      <c r="X25" s="148"/>
      <c r="Y25" s="148"/>
      <c r="Z25" s="148">
        <f t="shared" ref="Z25" si="1">SUMPRODUCT(--(Z13:Z15=0),--(Z13:Z15&lt;&gt;""),--(AA13:AA15="Z"))+SUMPRODUCT(--(Z13:Z15=0),--(Z13:Z15&lt;&gt;""),--(AA13:AA15=""))+SUMPRODUCT(--(Z13:Z15&gt;0),--(AA13:AA15="W"))+SUMPRODUCT(--(Z13:Z15&gt;0),--(AA13:AA15="U"))+SUMPRODUCT(--(Z13:Z15&gt;0), --(Z13:Z15&lt;&gt;""),--(AA13:AA15=""))+SUMPRODUCT(--(Z13:Z15=""),--(AA13:AA15="Z"))</f>
        <v>0</v>
      </c>
      <c r="AA25" s="148"/>
      <c r="AB25" s="148"/>
      <c r="AC25" s="148">
        <f t="shared" ref="AC25" si="2">SUMPRODUCT(--(AC13:AC15=0),--(AC13:AC15&lt;&gt;""),--(AD13:AD15="Z"))+SUMPRODUCT(--(AC13:AC15=0),--(AC13:AC15&lt;&gt;""),--(AD13:AD15=""))+SUMPRODUCT(--(AC13:AC15&gt;0),--(AD13:AD15="W"))+SUMPRODUCT(--(AC13:AC15&gt;0),--(AD13:AD15="U"))+SUMPRODUCT(--(AC13:AC15&gt;0), --(AC13:AC15&lt;&gt;""),--(AD13:AD15=""))+SUMPRODUCT(--(AC13:AC15=""),--(AD13:AD15="Z"))</f>
        <v>0</v>
      </c>
      <c r="AD25" s="148"/>
      <c r="AE25" s="148"/>
      <c r="AF25" s="148">
        <f t="shared" ref="AF25" si="3">SUMPRODUCT(--(AF13:AF15=0),--(AF13:AF15&lt;&gt;""),--(AG13:AG15="Z"))+SUMPRODUCT(--(AF13:AF15=0),--(AF13:AF15&lt;&gt;""),--(AG13:AG15=""))+SUMPRODUCT(--(AF13:AF15&gt;0),--(AG13:AG15="W"))+SUMPRODUCT(--(AF13:AF15&gt;0),--(AG13:AG15="U"))+SUMPRODUCT(--(AF13:AF15&gt;0), --(AF13:AF15&lt;&gt;""),--(AG13:AG15=""))+SUMPRODUCT(--(AF13:AF15=""),--(AG13:AG15="Z"))</f>
        <v>0</v>
      </c>
      <c r="AG25" s="148"/>
      <c r="AH25" s="148"/>
      <c r="AI25" s="148">
        <f t="shared" ref="AI25" si="4">SUMPRODUCT(--(AI13:AI15=0),--(AI13:AI15&lt;&gt;""),--(AJ13:AJ15="Z"))+SUMPRODUCT(--(AI13:AI15=0),--(AI13:AI15&lt;&gt;""),--(AJ13:AJ15=""))+SUMPRODUCT(--(AI13:AI15&gt;0),--(AJ13:AJ15="W"))+SUMPRODUCT(--(AI13:AI15&gt;0),--(AJ13:AJ15="U"))+SUMPRODUCT(--(AI13:AI15&gt;0), --(AI13:AI15&lt;&gt;""),--(AJ13:AJ15=""))+SUMPRODUCT(--(AI13:AI15=""),--(AJ13:AJ15="Z"))</f>
        <v>0</v>
      </c>
      <c r="AJ25" s="148"/>
      <c r="AK25" s="148"/>
    </row>
  </sheetData>
  <sheetProtection algorithmName="SHA-512" hashValue="tsbtOhNXDIiAYRJWdfXwdNA4rOfpexL8n68GcNXGbfNjrfsS9uf73iBtn2r1EL/HnlRXMsTYl7wb66DOhVBHOQ==" saltValue="z8+wr61A8VeAuUgSd0Tw6A==" spinCount="100000" sheet="1" objects="1" scenarios="1" formatCells="0" formatColumns="0" formatRows="0" sort="0" autoFilter="0"/>
  <mergeCells count="11">
    <mergeCell ref="D1:AK1"/>
    <mergeCell ref="T5:AB5"/>
    <mergeCell ref="D13:E15"/>
    <mergeCell ref="D5:F6"/>
    <mergeCell ref="AC5:AK5"/>
    <mergeCell ref="T6:V6"/>
    <mergeCell ref="W6:Y6"/>
    <mergeCell ref="Z6:AB6"/>
    <mergeCell ref="AC6:AE6"/>
    <mergeCell ref="AF6:AH6"/>
    <mergeCell ref="AI6:AK6"/>
  </mergeCells>
  <conditionalFormatting sqref="T13:T15 W13:W15 Z13:Z15 AC13:AC15 AF13:AF15 AI13:AI15">
    <cfRule type="expression" dxfId="182" priority="3">
      <formula>OR(AND(T13=0,T13&lt;&gt;"",U13&lt;&gt;"Z",U13&lt;&gt;""),AND(T13&gt;0,T13&lt;&gt;"",AND(U13&lt;&gt;"W",U13&lt;&gt;"U"),U13&lt;&gt;""),AND(T13="",OR(U13="W",U13="U")))</formula>
    </cfRule>
  </conditionalFormatting>
  <conditionalFormatting sqref="U13:U15 X13:X15 AA13:AA15 AD13:AD15 AG13:AG15 AJ13:AJ15">
    <cfRule type="expression" dxfId="181" priority="2">
      <formula>OR(AND(T13=0,T13&lt;&gt;"",U13&lt;&gt;"Z",U13&lt;&gt;""),AND(T13&gt;0,T13&lt;&gt;"",AND(U13&lt;&gt;"W",U13&lt;&gt;"U"),U13&lt;&gt;""),AND(T13="",OR(U13="W",U13="U")))</formula>
    </cfRule>
  </conditionalFormatting>
  <conditionalFormatting sqref="V13:V15 Y13:Y15 AB13:AB15 AE13:AE15 AH13:AH15 AK13:AK15">
    <cfRule type="expression" dxfId="180" priority="1">
      <formula xml:space="preserve"> AND(OR(U13="X",U13="U",U13="W"),V13="")</formula>
    </cfRule>
  </conditionalFormatting>
  <dataValidations count="4">
    <dataValidation allowBlank="1" showInputMessage="1" showErrorMessage="1" sqref="T2:AK12 AL1:XFD1048576 T16:AK1048576 A1:D1048576 E2:S1048576"/>
    <dataValidation type="decimal" operator="greaterThanOrEqual" allowBlank="1" showInputMessage="1" showErrorMessage="1" errorTitle="Entrée non valide" error="Veuillez entrer une valeur numérique" sqref="T13:T15 W13:W15 Z13:Z15 AC13:AC15 AF13:AF15 AI13:AI15">
      <formula1>0</formula1>
    </dataValidation>
    <dataValidation type="list" allowBlank="1" showDropDown="1" showInputMessage="1" showErrorMessage="1" errorTitle="Entrée non valide" error="Veuillez entrer l'un des codes suivants (majuscules seulement):_x000a_M - Manquant_x000a_Q - Valeur manquante: supprimé_x000a_U - Faible fiabilité_x000a_W - Inclut une autre catégorie_x000a_X - Inclus dans une autre catégorie_x000a_Z - Ne s'applique pas" sqref="U13:U15 X13:X15 AA13:AA15 AD13:AD15 AG13:AG15 AJ13:AJ15">
      <formula1>"M,Q,U,W,X,Z"</formula1>
    </dataValidation>
    <dataValidation type="textLength" allowBlank="1" showInputMessage="1" showErrorMessage="1" errorTitle="Entrée non valide" error="La longueur du texte devrait être comprise entre 2 et 500 caractères" sqref="V13:V15 Y13:Y15 AB13:AB15 AE13:AE15 AH13:AH15 AK13:AK15">
      <formula1>2</formula1>
      <formula2>500</formula2>
    </dataValidation>
  </dataValidations>
  <printOptions horizontalCentered="1"/>
  <pageMargins left="0.23622047244094491" right="0.23622047244094491" top="0.74803149606299213" bottom="0.74803149606299213" header="0.31496062992125984" footer="0.31496062992125984"/>
  <pageSetup paperSize="9" scale="79" orientation="landscape" horizontalDpi="1200" verticalDpi="1200" r:id="rId1"/>
  <headerFooter>
    <oddFooter>&amp;C&amp;P&amp;R&amp;F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FR_x0020_version xmlns="e43e7fac-2171-4148-b12d-342e5320e17b">470</FR_x0020_version>
    <SharePoint_Item_Language xmlns="e43e7fac-2171-4148-b12d-342e5320e17b">SPS_LNG_EN</SharePoint_Item_Language>
    <RU_x0020_version xmlns="e43e7fac-2171-4148-b12d-342e5320e17b">472</RU_x0020_version>
    <PublishingExpirationDate xmlns="http://schemas.microsoft.com/sharepoint/v3" xsi:nil="true"/>
    <SharePoint_Group_Language xmlns="e43e7fac-2171-4148-b12d-342e5320e17b">469</SharePoint_Group_Language>
    <PublishingStartDate xmlns="http://schemas.microsoft.com/sharepoint/v3" xsi:nil="true"/>
    <CH_x0020_version xmlns="e43e7fac-2171-4148-b12d-342e5320e17b" xsi:nil="true"/>
    <EN_x0020_version xmlns="e43e7fac-2171-4148-b12d-342e5320e17b">469</EN_x0020_version>
    <ES_x0020_version xmlns="e43e7fac-2171-4148-b12d-342e5320e17b" xsi:nil="true"/>
    <AR_x0020_version xmlns="e43e7fac-2171-4148-b12d-342e5320e17b">471</AR_x0020_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471EA-B0BD-4934-88B1-58454B0BD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05D0FF1-7CC9-4A6D-8ECB-CD76A6893EED}">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e43e7fac-2171-4148-b12d-342e5320e17b"/>
    <ds:schemaRef ds:uri="http://purl.org/dc/terms/"/>
    <ds:schemaRef ds:uri="http://purl.org/dc/dcmitype/"/>
    <ds:schemaRef ds:uri="http://www.w3.org/XML/1998/namespace"/>
  </ds:schemaRefs>
</ds:datastoreItem>
</file>

<file path=customXml/itemProps3.xml><?xml version="1.0" encoding="utf-8"?>
<ds:datastoreItem xmlns:ds="http://schemas.openxmlformats.org/officeDocument/2006/customXml" ds:itemID="{23B9AFC3-BE99-4CFC-9B91-801497450C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VAL_Instructions</vt:lpstr>
      <vt:lpstr>VAL_Metadata</vt:lpstr>
      <vt:lpstr>CE1</vt:lpstr>
      <vt:lpstr>CE2</vt:lpstr>
      <vt:lpstr>CE3</vt:lpstr>
      <vt:lpstr>CE4</vt:lpstr>
      <vt:lpstr>CE5</vt:lpstr>
      <vt:lpstr>CE6</vt:lpstr>
      <vt:lpstr>CE7</vt:lpstr>
      <vt:lpstr>CE8</vt:lpstr>
      <vt:lpstr>CE9</vt:lpstr>
      <vt:lpstr>CE10</vt:lpstr>
      <vt:lpstr>CE11</vt:lpstr>
      <vt:lpstr>Parameters</vt:lpstr>
      <vt:lpstr>VAL_Drop_Down_Lists</vt:lpstr>
      <vt:lpstr>VAL_Data Check</vt:lpstr>
      <vt:lpstr>OBS_COMMENT</vt:lpstr>
      <vt:lpstr>OBS_FIGURE</vt:lpstr>
      <vt:lpstr>OBS_STATUS</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UNESCO Institute for Statistics</dc:creator>
  <cp:lastModifiedBy>Frostell, Katja</cp:lastModifiedBy>
  <cp:lastPrinted>2015-08-28T12:54:57Z</cp:lastPrinted>
  <dcterms:created xsi:type="dcterms:W3CDTF">2014-04-28T17:24:26Z</dcterms:created>
  <dcterms:modified xsi:type="dcterms:W3CDTF">2018-04-26T16:11:37Z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0x01010092ED547A0D0F9C428FB70579AD0840F3</vt:lpwstr>
  </property>
</Properties>
</file>